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Q:\UAS\06._Main_Stakeholders\1 Drone TeB\TeB Task Forces\AW TF\Critical area calculation\D2 Tool and examples\For external consultation\"/>
    </mc:Choice>
  </mc:AlternateContent>
  <xr:revisionPtr revIDLastSave="0" documentId="13_ncr:1_{533F94C6-A587-4893-BFE1-DC07E09B9317}" xr6:coauthVersionLast="47" xr6:coauthVersionMax="47" xr10:uidLastSave="{00000000-0000-0000-0000-000000000000}"/>
  <bookViews>
    <workbookView xWindow="-120" yWindow="-120" windowWidth="29040" windowHeight="15840" tabRatio="661" firstSheet="2" activeTab="8" xr2:uid="{00000000-000D-0000-FFFF-FFFF00000000}"/>
  </bookViews>
  <sheets>
    <sheet name="iGRC_Annex F" sheetId="11" r:id="rId1"/>
    <sheet name="Impact angle inputs" sheetId="1" r:id="rId2"/>
    <sheet name="Impact angle &amp; other outputs" sheetId="2" r:id="rId3"/>
    <sheet name="Frontal Area Interpolation" sheetId="3" r:id="rId4"/>
    <sheet name="Ac Calculator Scenario A" sheetId="8" r:id="rId5"/>
    <sheet name="Ac  Calculator Scenario B" sheetId="5" r:id="rId6"/>
    <sheet name="iGRC_Scenario_A" sheetId="12" state="hidden" r:id="rId7"/>
    <sheet name="iGRC_Scenario_B" sheetId="13" state="hidden" r:id="rId8"/>
    <sheet name="Summary calculation" sheetId="4" r:id="rId9"/>
    <sheet name="Model explanation" sheetId="6" r:id="rId10"/>
  </sheets>
  <definedNames>
    <definedName name="_xlnm._FilterDatabase" localSheetId="1" hidden="1">'Impact angle inputs'!$J$2:$X$136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69" i="1" l="1"/>
  <c r="J170" i="1"/>
  <c r="J171" i="1"/>
  <c r="J172" i="1" s="1"/>
  <c r="J173" i="1" s="1"/>
  <c r="J174" i="1" s="1"/>
  <c r="J175" i="1" s="1"/>
  <c r="J176" i="1" s="1"/>
  <c r="J177" i="1" s="1"/>
  <c r="J178" i="1" s="1"/>
  <c r="J179" i="1" s="1"/>
  <c r="J180" i="1" s="1"/>
  <c r="J181" i="1" s="1"/>
  <c r="J163" i="1"/>
  <c r="J164" i="1" s="1"/>
  <c r="J165" i="1" s="1"/>
  <c r="J166" i="1" s="1"/>
  <c r="J167" i="1" s="1"/>
  <c r="J168" i="1" s="1"/>
  <c r="J140" i="1"/>
  <c r="J141" i="1" s="1"/>
  <c r="J142" i="1" s="1"/>
  <c r="J143" i="1" s="1"/>
  <c r="J144" i="1" s="1"/>
  <c r="J145" i="1" s="1"/>
  <c r="J146" i="1" s="1"/>
  <c r="J147" i="1" s="1"/>
  <c r="J148" i="1" s="1"/>
  <c r="J149" i="1" s="1"/>
  <c r="J150" i="1" s="1"/>
  <c r="J139" i="1"/>
  <c r="R139" i="1" s="1"/>
  <c r="AJX24" i="5"/>
  <c r="AJY24" i="5" s="1"/>
  <c r="AJZ24" i="5" s="1"/>
  <c r="AKA24" i="5" s="1"/>
  <c r="AKB24" i="5" s="1"/>
  <c r="AKC24" i="5" s="1"/>
  <c r="AKD24" i="5" s="1"/>
  <c r="AKE24" i="5" s="1"/>
  <c r="AKF24" i="5" s="1"/>
  <c r="AKG24" i="5" s="1"/>
  <c r="AKH24" i="5" s="1"/>
  <c r="AKI24" i="5" s="1"/>
  <c r="AKJ24" i="5" s="1"/>
  <c r="AKK24" i="5" s="1"/>
  <c r="AKL24" i="5" s="1"/>
  <c r="AKM24" i="5" s="1"/>
  <c r="AKN24" i="5" s="1"/>
  <c r="AKO24" i="5" s="1"/>
  <c r="AKP24" i="5" s="1"/>
  <c r="AKQ24" i="5" s="1"/>
  <c r="AKR24" i="5" s="1"/>
  <c r="AKS24" i="5" s="1"/>
  <c r="AKT24" i="5" s="1"/>
  <c r="AKU24" i="5"/>
  <c r="AKV24" i="5" s="1"/>
  <c r="AKW24" i="5" s="1"/>
  <c r="AKX24" i="5" s="1"/>
  <c r="AKY24" i="5" s="1"/>
  <c r="AKZ24" i="5" s="1"/>
  <c r="ALA24" i="5" s="1"/>
  <c r="ALB24" i="5" s="1"/>
  <c r="ALC24" i="5" s="1"/>
  <c r="ALD24" i="5" s="1"/>
  <c r="ALE24" i="5" s="1"/>
  <c r="ALF24" i="5" s="1"/>
  <c r="ALG24" i="5" s="1"/>
  <c r="ALH24" i="5" s="1"/>
  <c r="ALI24" i="5" s="1"/>
  <c r="ALJ24" i="5" s="1"/>
  <c r="ALK24" i="5" s="1"/>
  <c r="ALL24" i="5" s="1"/>
  <c r="ALM24" i="5" s="1"/>
  <c r="ALN24" i="5" s="1"/>
  <c r="ALO24" i="5" s="1"/>
  <c r="ALP24" i="5" s="1"/>
  <c r="ALQ24" i="5" s="1"/>
  <c r="ALR24" i="5" s="1"/>
  <c r="ALS24" i="5" s="1"/>
  <c r="ALT24" i="5" s="1"/>
  <c r="ALU24" i="5" s="1"/>
  <c r="ALV24" i="5" s="1"/>
  <c r="ALW24" i="5" s="1"/>
  <c r="ALX24" i="5" s="1"/>
  <c r="ALY24" i="5" s="1"/>
  <c r="ALZ24" i="5" s="1"/>
  <c r="AMA24" i="5" s="1"/>
  <c r="AMB24" i="5" s="1"/>
  <c r="AMC24" i="5" s="1"/>
  <c r="AMD24" i="5" s="1"/>
  <c r="AME24" i="5" s="1"/>
  <c r="AMF24" i="5" s="1"/>
  <c r="AMG24" i="5" s="1"/>
  <c r="AMH24" i="5" s="1"/>
  <c r="AMI24" i="5" s="1"/>
  <c r="AMJ24" i="5" s="1"/>
  <c r="AMK24" i="5" s="1"/>
  <c r="AML24" i="5" s="1"/>
  <c r="AMM24" i="5" s="1"/>
  <c r="AMN24" i="5" s="1"/>
  <c r="AMO24" i="5" s="1"/>
  <c r="AMP24" i="5" s="1"/>
  <c r="AMQ24" i="5" s="1"/>
  <c r="AMR24" i="5" s="1"/>
  <c r="AMS24" i="5" s="1"/>
  <c r="AMT24" i="5" s="1"/>
  <c r="AMU24" i="5" s="1"/>
  <c r="AMV24" i="5" s="1"/>
  <c r="AMW24" i="5" s="1"/>
  <c r="AMX24" i="5" s="1"/>
  <c r="AMY24" i="5" s="1"/>
  <c r="AMZ24" i="5" s="1"/>
  <c r="ANA24" i="5" s="1"/>
  <c r="ANB24" i="5" s="1"/>
  <c r="ANC24" i="5" s="1"/>
  <c r="AND24" i="5" s="1"/>
  <c r="ANE24" i="5" s="1"/>
  <c r="ANF24" i="5" s="1"/>
  <c r="ANG24" i="5" s="1"/>
  <c r="ANH24" i="5" s="1"/>
  <c r="ANI24" i="5" s="1"/>
  <c r="ANJ24" i="5" s="1"/>
  <c r="ANK24" i="5" s="1"/>
  <c r="ANL24" i="5" s="1"/>
  <c r="ANM24" i="5" s="1"/>
  <c r="ANN24" i="5" s="1"/>
  <c r="ANO24" i="5" s="1"/>
  <c r="ANP24" i="5" s="1"/>
  <c r="ANQ24" i="5" s="1"/>
  <c r="ANR24" i="5" s="1"/>
  <c r="ANS24" i="5" s="1"/>
  <c r="ANT24" i="5" s="1"/>
  <c r="ANU24" i="5" s="1"/>
  <c r="ANV24" i="5" s="1"/>
  <c r="ANW24" i="5" s="1"/>
  <c r="ANX24" i="5" s="1"/>
  <c r="ANY24" i="5" s="1"/>
  <c r="ANZ24" i="5" s="1"/>
  <c r="AOA24" i="5" s="1"/>
  <c r="AOB24" i="5" s="1"/>
  <c r="AOC24" i="5" s="1"/>
  <c r="AOD24" i="5" s="1"/>
  <c r="AOE24" i="5" s="1"/>
  <c r="AOF24" i="5" s="1"/>
  <c r="AOG24" i="5" s="1"/>
  <c r="AOH24" i="5" s="1"/>
  <c r="AOI24" i="5" s="1"/>
  <c r="AOJ24" i="5" s="1"/>
  <c r="AOK24" i="5" s="1"/>
  <c r="AOL24" i="5" s="1"/>
  <c r="AOM24" i="5" s="1"/>
  <c r="AON24" i="5" s="1"/>
  <c r="AOO24" i="5" s="1"/>
  <c r="AOP24" i="5" s="1"/>
  <c r="AOQ24" i="5" s="1"/>
  <c r="AOR24" i="5" s="1"/>
  <c r="AOS24" i="5" s="1"/>
  <c r="AOT24" i="5" s="1"/>
  <c r="AOU24" i="5" s="1"/>
  <c r="AOV24" i="5" s="1"/>
  <c r="AOW24" i="5" s="1"/>
  <c r="AOX24" i="5" s="1"/>
  <c r="AOY24" i="5" s="1"/>
  <c r="AOZ24" i="5" s="1"/>
  <c r="APA24" i="5" s="1"/>
  <c r="APB24" i="5" s="1"/>
  <c r="APC24" i="5" s="1"/>
  <c r="APD24" i="5" s="1"/>
  <c r="APE24" i="5" s="1"/>
  <c r="APF24" i="5" s="1"/>
  <c r="APG24" i="5" s="1"/>
  <c r="APH24" i="5" s="1"/>
  <c r="API24" i="5" s="1"/>
  <c r="APJ24" i="5" s="1"/>
  <c r="APK24" i="5" s="1"/>
  <c r="APL24" i="5" s="1"/>
  <c r="APM24" i="5" s="1"/>
  <c r="APN24" i="5" s="1"/>
  <c r="APO24" i="5" s="1"/>
  <c r="APP24" i="5" s="1"/>
  <c r="APQ24" i="5" s="1"/>
  <c r="APR24" i="5" s="1"/>
  <c r="APS24" i="5" s="1"/>
  <c r="APT24" i="5" s="1"/>
  <c r="APU24" i="5" s="1"/>
  <c r="APV24" i="5" s="1"/>
  <c r="APW24" i="5" s="1"/>
  <c r="APX24" i="5" s="1"/>
  <c r="APY24" i="5" s="1"/>
  <c r="APZ24" i="5" s="1"/>
  <c r="AQA24" i="5" s="1"/>
  <c r="AQB24" i="5" s="1"/>
  <c r="AQC24" i="5" s="1"/>
  <c r="AQD24" i="5" s="1"/>
  <c r="AJW24" i="5"/>
  <c r="ACS24" i="5"/>
  <c r="ACT24" i="5"/>
  <c r="ACU24" i="5" s="1"/>
  <c r="ACV24" i="5" s="1"/>
  <c r="ACW24" i="5" s="1"/>
  <c r="ACX24" i="5" s="1"/>
  <c r="ACY24" i="5" s="1"/>
  <c r="ACZ24" i="5" s="1"/>
  <c r="ADA24" i="5" s="1"/>
  <c r="ADB24" i="5" s="1"/>
  <c r="ADC24" i="5" s="1"/>
  <c r="ADD24" i="5" s="1"/>
  <c r="ADE24" i="5" s="1"/>
  <c r="ADF24" i="5" s="1"/>
  <c r="ADG24" i="5" s="1"/>
  <c r="ADH24" i="5" s="1"/>
  <c r="ADI24" i="5" s="1"/>
  <c r="ADJ24" i="5" s="1"/>
  <c r="ADK24" i="5" s="1"/>
  <c r="ADL24" i="5" s="1"/>
  <c r="ADM24" i="5" s="1"/>
  <c r="ADN24" i="5" s="1"/>
  <c r="ADO24" i="5" s="1"/>
  <c r="ADP24" i="5" s="1"/>
  <c r="ADQ24" i="5" s="1"/>
  <c r="ADR24" i="5" s="1"/>
  <c r="ADS24" i="5" s="1"/>
  <c r="ADT24" i="5" s="1"/>
  <c r="ADU24" i="5" s="1"/>
  <c r="ADV24" i="5" s="1"/>
  <c r="ADW24" i="5" s="1"/>
  <c r="ADX24" i="5" s="1"/>
  <c r="ADY24" i="5" s="1"/>
  <c r="ADZ24" i="5" s="1"/>
  <c r="AEA24" i="5" s="1"/>
  <c r="AEB24" i="5" s="1"/>
  <c r="AEC24" i="5" s="1"/>
  <c r="AED24" i="5" s="1"/>
  <c r="AEE24" i="5" s="1"/>
  <c r="AEF24" i="5" s="1"/>
  <c r="AEG24" i="5" s="1"/>
  <c r="AEH24" i="5" s="1"/>
  <c r="AEI24" i="5" s="1"/>
  <c r="AEJ24" i="5" s="1"/>
  <c r="AEK24" i="5" s="1"/>
  <c r="AEL24" i="5" s="1"/>
  <c r="AEM24" i="5" s="1"/>
  <c r="AEN24" i="5" s="1"/>
  <c r="AEO24" i="5" s="1"/>
  <c r="AEP24" i="5" s="1"/>
  <c r="AEQ24" i="5" s="1"/>
  <c r="AER24" i="5" s="1"/>
  <c r="AES24" i="5" s="1"/>
  <c r="AET24" i="5" s="1"/>
  <c r="AEU24" i="5" s="1"/>
  <c r="AEV24" i="5" s="1"/>
  <c r="AEW24" i="5" s="1"/>
  <c r="AEX24" i="5" s="1"/>
  <c r="AEY24" i="5" s="1"/>
  <c r="AEZ24" i="5" s="1"/>
  <c r="AFA24" i="5" s="1"/>
  <c r="AFB24" i="5" s="1"/>
  <c r="AFC24" i="5" s="1"/>
  <c r="AFD24" i="5" s="1"/>
  <c r="AFE24" i="5" s="1"/>
  <c r="AFF24" i="5" s="1"/>
  <c r="AFG24" i="5" s="1"/>
  <c r="AFH24" i="5" s="1"/>
  <c r="AFI24" i="5" s="1"/>
  <c r="AFJ24" i="5" s="1"/>
  <c r="AFK24" i="5" s="1"/>
  <c r="AFL24" i="5" s="1"/>
  <c r="AFM24" i="5" s="1"/>
  <c r="AFN24" i="5" s="1"/>
  <c r="AFO24" i="5" s="1"/>
  <c r="AFP24" i="5" s="1"/>
  <c r="AFQ24" i="5" s="1"/>
  <c r="AFR24" i="5" s="1"/>
  <c r="AFS24" i="5" s="1"/>
  <c r="AFT24" i="5" s="1"/>
  <c r="AFU24" i="5" s="1"/>
  <c r="AFV24" i="5" s="1"/>
  <c r="AFW24" i="5" s="1"/>
  <c r="AFX24" i="5" s="1"/>
  <c r="AFY24" i="5" s="1"/>
  <c r="AFZ24" i="5" s="1"/>
  <c r="AGA24" i="5" s="1"/>
  <c r="AGB24" i="5" s="1"/>
  <c r="AGC24" i="5" s="1"/>
  <c r="AGD24" i="5" s="1"/>
  <c r="AGE24" i="5" s="1"/>
  <c r="AGF24" i="5" s="1"/>
  <c r="AGG24" i="5" s="1"/>
  <c r="AGH24" i="5" s="1"/>
  <c r="AGI24" i="5" s="1"/>
  <c r="AGJ24" i="5" s="1"/>
  <c r="AGK24" i="5" s="1"/>
  <c r="AGL24" i="5" s="1"/>
  <c r="AGM24" i="5" s="1"/>
  <c r="AGN24" i="5" s="1"/>
  <c r="AGO24" i="5" s="1"/>
  <c r="AGP24" i="5" s="1"/>
  <c r="AGQ24" i="5" s="1"/>
  <c r="AGR24" i="5" s="1"/>
  <c r="AGS24" i="5" s="1"/>
  <c r="AGT24" i="5" s="1"/>
  <c r="AGU24" i="5" s="1"/>
  <c r="AGV24" i="5" s="1"/>
  <c r="AGW24" i="5" s="1"/>
  <c r="AGX24" i="5" s="1"/>
  <c r="AGY24" i="5" s="1"/>
  <c r="AGZ24" i="5" s="1"/>
  <c r="AHA24" i="5" s="1"/>
  <c r="AHB24" i="5" s="1"/>
  <c r="AHC24" i="5" s="1"/>
  <c r="AHD24" i="5" s="1"/>
  <c r="AHE24" i="5" s="1"/>
  <c r="AHF24" i="5" s="1"/>
  <c r="AHG24" i="5" s="1"/>
  <c r="AHH24" i="5" s="1"/>
  <c r="AHI24" i="5" s="1"/>
  <c r="AHJ24" i="5" s="1"/>
  <c r="AHK24" i="5" s="1"/>
  <c r="AHL24" i="5" s="1"/>
  <c r="AHM24" i="5" s="1"/>
  <c r="AHN24" i="5" s="1"/>
  <c r="AHO24" i="5" s="1"/>
  <c r="AHP24" i="5" s="1"/>
  <c r="AHQ24" i="5" s="1"/>
  <c r="AHR24" i="5" s="1"/>
  <c r="AHS24" i="5" s="1"/>
  <c r="AHT24" i="5" s="1"/>
  <c r="AHU24" i="5" s="1"/>
  <c r="AHV24" i="5" s="1"/>
  <c r="AHW24" i="5" s="1"/>
  <c r="AHX24" i="5" s="1"/>
  <c r="AHY24" i="5" s="1"/>
  <c r="AHZ24" i="5" s="1"/>
  <c r="AIA24" i="5" s="1"/>
  <c r="AIB24" i="5" s="1"/>
  <c r="AIC24" i="5" s="1"/>
  <c r="AID24" i="5" s="1"/>
  <c r="AIE24" i="5" s="1"/>
  <c r="AIF24" i="5" s="1"/>
  <c r="AIG24" i="5" s="1"/>
  <c r="AIH24" i="5" s="1"/>
  <c r="AII24" i="5" s="1"/>
  <c r="AIJ24" i="5" s="1"/>
  <c r="AIK24" i="5" s="1"/>
  <c r="AIL24" i="5" s="1"/>
  <c r="AIM24" i="5" s="1"/>
  <c r="AIN24" i="5" s="1"/>
  <c r="AIO24" i="5" s="1"/>
  <c r="AIP24" i="5" s="1"/>
  <c r="AIQ24" i="5" s="1"/>
  <c r="AIR24" i="5" s="1"/>
  <c r="AIS24" i="5" s="1"/>
  <c r="AIT24" i="5" s="1"/>
  <c r="AIU24" i="5" s="1"/>
  <c r="AIV24" i="5" s="1"/>
  <c r="AIW24" i="5" s="1"/>
  <c r="AIX24" i="5" s="1"/>
  <c r="AIY24" i="5" s="1"/>
  <c r="AIZ24" i="5" s="1"/>
  <c r="AJA24" i="5" s="1"/>
  <c r="AJB24" i="5" s="1"/>
  <c r="AJC24" i="5" s="1"/>
  <c r="AJD24" i="5" s="1"/>
  <c r="AJE24" i="5" s="1"/>
  <c r="AJF24" i="5" s="1"/>
  <c r="AJG24" i="5" s="1"/>
  <c r="AJH24" i="5" s="1"/>
  <c r="AJI24" i="5" s="1"/>
  <c r="AJJ24" i="5" s="1"/>
  <c r="AJK24" i="5" s="1"/>
  <c r="AJL24" i="5" s="1"/>
  <c r="AJM24" i="5" s="1"/>
  <c r="AJN24" i="5" s="1"/>
  <c r="AJO24" i="5" s="1"/>
  <c r="AJP24" i="5" s="1"/>
  <c r="AJQ24" i="5" s="1"/>
  <c r="AJR24" i="5" s="1"/>
  <c r="AJS24" i="5" s="1"/>
  <c r="AJT24" i="5" s="1"/>
  <c r="AJU24" i="5" s="1"/>
  <c r="AJV24" i="5" s="1"/>
  <c r="TD24" i="5"/>
  <c r="TE24" i="5" s="1"/>
  <c r="TF24" i="5" s="1"/>
  <c r="TG24" i="5" s="1"/>
  <c r="TH24" i="5" s="1"/>
  <c r="TI24" i="5" s="1"/>
  <c r="TJ24" i="5" s="1"/>
  <c r="TK24" i="5" s="1"/>
  <c r="TL24" i="5" s="1"/>
  <c r="TM24" i="5" s="1"/>
  <c r="TN24" i="5"/>
  <c r="TO24" i="5" s="1"/>
  <c r="TP24" i="5" s="1"/>
  <c r="TQ24" i="5" s="1"/>
  <c r="TR24" i="5" s="1"/>
  <c r="TS24" i="5" s="1"/>
  <c r="TT24" i="5" s="1"/>
  <c r="TU24" i="5" s="1"/>
  <c r="TV24" i="5" s="1"/>
  <c r="TW24" i="5" s="1"/>
  <c r="TX24" i="5" s="1"/>
  <c r="TY24" i="5" s="1"/>
  <c r="TZ24" i="5" s="1"/>
  <c r="UA24" i="5" s="1"/>
  <c r="UB24" i="5" s="1"/>
  <c r="UC24" i="5" s="1"/>
  <c r="UD24" i="5" s="1"/>
  <c r="UE24" i="5" s="1"/>
  <c r="UF24" i="5" s="1"/>
  <c r="UG24" i="5" s="1"/>
  <c r="UH24" i="5" s="1"/>
  <c r="UI24" i="5" s="1"/>
  <c r="UJ24" i="5" s="1"/>
  <c r="UK24" i="5" s="1"/>
  <c r="UL24" i="5" s="1"/>
  <c r="UM24" i="5" s="1"/>
  <c r="UN24" i="5" s="1"/>
  <c r="UO24" i="5" s="1"/>
  <c r="UP24" i="5" s="1"/>
  <c r="UQ24" i="5" s="1"/>
  <c r="UR24" i="5" s="1"/>
  <c r="US24" i="5" s="1"/>
  <c r="UT24" i="5" s="1"/>
  <c r="UU24" i="5" s="1"/>
  <c r="UV24" i="5" s="1"/>
  <c r="UW24" i="5" s="1"/>
  <c r="UX24" i="5" s="1"/>
  <c r="UY24" i="5" s="1"/>
  <c r="UZ24" i="5" s="1"/>
  <c r="VA24" i="5" s="1"/>
  <c r="VB24" i="5" s="1"/>
  <c r="VC24" i="5" s="1"/>
  <c r="VD24" i="5" s="1"/>
  <c r="VE24" i="5" s="1"/>
  <c r="VF24" i="5" s="1"/>
  <c r="VG24" i="5" s="1"/>
  <c r="VH24" i="5" s="1"/>
  <c r="VI24" i="5" s="1"/>
  <c r="VJ24" i="5" s="1"/>
  <c r="VK24" i="5" s="1"/>
  <c r="VL24" i="5" s="1"/>
  <c r="VM24" i="5" s="1"/>
  <c r="VN24" i="5" s="1"/>
  <c r="VO24" i="5" s="1"/>
  <c r="VP24" i="5" s="1"/>
  <c r="VQ24" i="5" s="1"/>
  <c r="VR24" i="5" s="1"/>
  <c r="VS24" i="5" s="1"/>
  <c r="VT24" i="5" s="1"/>
  <c r="VU24" i="5" s="1"/>
  <c r="VV24" i="5" s="1"/>
  <c r="VW24" i="5" s="1"/>
  <c r="VX24" i="5" s="1"/>
  <c r="VY24" i="5" s="1"/>
  <c r="VZ24" i="5" s="1"/>
  <c r="WA24" i="5" s="1"/>
  <c r="WB24" i="5" s="1"/>
  <c r="WC24" i="5" s="1"/>
  <c r="WD24" i="5" s="1"/>
  <c r="WE24" i="5" s="1"/>
  <c r="WF24" i="5" s="1"/>
  <c r="WG24" i="5" s="1"/>
  <c r="WH24" i="5" s="1"/>
  <c r="WI24" i="5" s="1"/>
  <c r="WJ24" i="5" s="1"/>
  <c r="WK24" i="5" s="1"/>
  <c r="WL24" i="5" s="1"/>
  <c r="WM24" i="5" s="1"/>
  <c r="WN24" i="5" s="1"/>
  <c r="WO24" i="5" s="1"/>
  <c r="WP24" i="5" s="1"/>
  <c r="WQ24" i="5" s="1"/>
  <c r="WR24" i="5" s="1"/>
  <c r="WS24" i="5" s="1"/>
  <c r="WT24" i="5" s="1"/>
  <c r="WU24" i="5" s="1"/>
  <c r="WV24" i="5" s="1"/>
  <c r="WW24" i="5" s="1"/>
  <c r="WX24" i="5" s="1"/>
  <c r="WY24" i="5" s="1"/>
  <c r="WZ24" i="5" s="1"/>
  <c r="XA24" i="5" s="1"/>
  <c r="XB24" i="5" s="1"/>
  <c r="XC24" i="5" s="1"/>
  <c r="XD24" i="5" s="1"/>
  <c r="XE24" i="5" s="1"/>
  <c r="XF24" i="5" s="1"/>
  <c r="XG24" i="5" s="1"/>
  <c r="XH24" i="5" s="1"/>
  <c r="XI24" i="5" s="1"/>
  <c r="XJ24" i="5" s="1"/>
  <c r="XK24" i="5" s="1"/>
  <c r="XL24" i="5" s="1"/>
  <c r="XM24" i="5" s="1"/>
  <c r="XN24" i="5" s="1"/>
  <c r="XO24" i="5" s="1"/>
  <c r="XP24" i="5" s="1"/>
  <c r="XQ24" i="5" s="1"/>
  <c r="XR24" i="5" s="1"/>
  <c r="XS24" i="5" s="1"/>
  <c r="XT24" i="5" s="1"/>
  <c r="XU24" i="5" s="1"/>
  <c r="XV24" i="5" s="1"/>
  <c r="XW24" i="5" s="1"/>
  <c r="XX24" i="5" s="1"/>
  <c r="XY24" i="5" s="1"/>
  <c r="XZ24" i="5" s="1"/>
  <c r="YA24" i="5" s="1"/>
  <c r="YB24" i="5" s="1"/>
  <c r="YC24" i="5" s="1"/>
  <c r="YD24" i="5" s="1"/>
  <c r="YE24" i="5" s="1"/>
  <c r="YF24" i="5" s="1"/>
  <c r="YG24" i="5" s="1"/>
  <c r="YH24" i="5" s="1"/>
  <c r="YI24" i="5" s="1"/>
  <c r="YJ24" i="5" s="1"/>
  <c r="YK24" i="5" s="1"/>
  <c r="YL24" i="5" s="1"/>
  <c r="YM24" i="5" s="1"/>
  <c r="YN24" i="5" s="1"/>
  <c r="YO24" i="5" s="1"/>
  <c r="YP24" i="5" s="1"/>
  <c r="YQ24" i="5" s="1"/>
  <c r="YR24" i="5" s="1"/>
  <c r="YS24" i="5" s="1"/>
  <c r="YT24" i="5" s="1"/>
  <c r="YU24" i="5" s="1"/>
  <c r="YV24" i="5" s="1"/>
  <c r="YW24" i="5" s="1"/>
  <c r="YX24" i="5" s="1"/>
  <c r="YY24" i="5" s="1"/>
  <c r="YZ24" i="5" s="1"/>
  <c r="ZA24" i="5" s="1"/>
  <c r="ZB24" i="5" s="1"/>
  <c r="ZC24" i="5" s="1"/>
  <c r="ZD24" i="5" s="1"/>
  <c r="ZE24" i="5" s="1"/>
  <c r="ZF24" i="5" s="1"/>
  <c r="ZG24" i="5" s="1"/>
  <c r="ZH24" i="5" s="1"/>
  <c r="ZI24" i="5" s="1"/>
  <c r="ZJ24" i="5" s="1"/>
  <c r="ZK24" i="5" s="1"/>
  <c r="ZL24" i="5" s="1"/>
  <c r="ZM24" i="5" s="1"/>
  <c r="ZN24" i="5" s="1"/>
  <c r="ZO24" i="5" s="1"/>
  <c r="ZP24" i="5" s="1"/>
  <c r="ZQ24" i="5" s="1"/>
  <c r="ZR24" i="5" s="1"/>
  <c r="ZS24" i="5" s="1"/>
  <c r="ZT24" i="5" s="1"/>
  <c r="ZU24" i="5" s="1"/>
  <c r="ZV24" i="5" s="1"/>
  <c r="ZW24" i="5" s="1"/>
  <c r="ZX24" i="5" s="1"/>
  <c r="ZY24" i="5" s="1"/>
  <c r="ZZ24" i="5" s="1"/>
  <c r="AAA24" i="5" s="1"/>
  <c r="AAB24" i="5" s="1"/>
  <c r="AAC24" i="5" s="1"/>
  <c r="AAD24" i="5" s="1"/>
  <c r="AAE24" i="5" s="1"/>
  <c r="AAF24" i="5" s="1"/>
  <c r="AAG24" i="5" s="1"/>
  <c r="AAH24" i="5" s="1"/>
  <c r="AAI24" i="5" s="1"/>
  <c r="AAJ24" i="5" s="1"/>
  <c r="AAK24" i="5" s="1"/>
  <c r="AAL24" i="5" s="1"/>
  <c r="AAM24" i="5" s="1"/>
  <c r="AAN24" i="5" s="1"/>
  <c r="AAO24" i="5" s="1"/>
  <c r="AAP24" i="5" s="1"/>
  <c r="AAQ24" i="5" s="1"/>
  <c r="AAR24" i="5" s="1"/>
  <c r="AAS24" i="5" s="1"/>
  <c r="AAT24" i="5" s="1"/>
  <c r="AAU24" i="5" s="1"/>
  <c r="AAV24" i="5" s="1"/>
  <c r="AAW24" i="5" s="1"/>
  <c r="AAX24" i="5" s="1"/>
  <c r="AAY24" i="5" s="1"/>
  <c r="AAZ24" i="5" s="1"/>
  <c r="ABA24" i="5" s="1"/>
  <c r="ABB24" i="5" s="1"/>
  <c r="ABC24" i="5" s="1"/>
  <c r="ABD24" i="5" s="1"/>
  <c r="ABE24" i="5" s="1"/>
  <c r="ABF24" i="5" s="1"/>
  <c r="ABG24" i="5" s="1"/>
  <c r="ABH24" i="5" s="1"/>
  <c r="ABI24" i="5" s="1"/>
  <c r="ABJ24" i="5" s="1"/>
  <c r="ABK24" i="5" s="1"/>
  <c r="ABL24" i="5" s="1"/>
  <c r="ABM24" i="5" s="1"/>
  <c r="ABN24" i="5" s="1"/>
  <c r="ABO24" i="5" s="1"/>
  <c r="ABP24" i="5" s="1"/>
  <c r="ABQ24" i="5" s="1"/>
  <c r="ABR24" i="5" s="1"/>
  <c r="ABS24" i="5" s="1"/>
  <c r="ABT24" i="5" s="1"/>
  <c r="ABU24" i="5" s="1"/>
  <c r="ABV24" i="5" s="1"/>
  <c r="ABW24" i="5" s="1"/>
  <c r="ABX24" i="5" s="1"/>
  <c r="ABY24" i="5" s="1"/>
  <c r="ABZ24" i="5" s="1"/>
  <c r="ACA24" i="5" s="1"/>
  <c r="ACB24" i="5" s="1"/>
  <c r="ACC24" i="5" s="1"/>
  <c r="ACD24" i="5" s="1"/>
  <c r="ACE24" i="5" s="1"/>
  <c r="ACF24" i="5" s="1"/>
  <c r="ACG24" i="5" s="1"/>
  <c r="ACH24" i="5" s="1"/>
  <c r="ACI24" i="5" s="1"/>
  <c r="ACJ24" i="5" s="1"/>
  <c r="ACK24" i="5" s="1"/>
  <c r="ACL24" i="5" s="1"/>
  <c r="ACM24" i="5" s="1"/>
  <c r="ACN24" i="5" s="1"/>
  <c r="ACO24" i="5" s="1"/>
  <c r="ACP24" i="5" s="1"/>
  <c r="ACQ24" i="5" s="1"/>
  <c r="ACR24" i="5" s="1"/>
  <c r="F24" i="5"/>
  <c r="G24" i="5" s="1"/>
  <c r="H24" i="5" s="1"/>
  <c r="I24" i="5" s="1"/>
  <c r="J24" i="5" s="1"/>
  <c r="K24" i="5" s="1"/>
  <c r="L24" i="5" s="1"/>
  <c r="M24" i="5" s="1"/>
  <c r="N24" i="5" s="1"/>
  <c r="O24" i="5" s="1"/>
  <c r="P24" i="5" s="1"/>
  <c r="Q24" i="5" s="1"/>
  <c r="R24" i="5" s="1"/>
  <c r="S24" i="5" s="1"/>
  <c r="T24" i="5" s="1"/>
  <c r="U24" i="5" s="1"/>
  <c r="V24" i="5" s="1"/>
  <c r="W24" i="5" s="1"/>
  <c r="X24" i="5" s="1"/>
  <c r="Y24" i="5" s="1"/>
  <c r="Z24" i="5" s="1"/>
  <c r="AA24" i="5" s="1"/>
  <c r="AB24" i="5" s="1"/>
  <c r="AC24" i="5" s="1"/>
  <c r="AD24" i="5" s="1"/>
  <c r="AE24" i="5" s="1"/>
  <c r="AF24" i="5" s="1"/>
  <c r="AG24" i="5" s="1"/>
  <c r="AH24" i="5" s="1"/>
  <c r="AI24" i="5" s="1"/>
  <c r="AJ24" i="5" s="1"/>
  <c r="AK24" i="5" s="1"/>
  <c r="AL24" i="5" s="1"/>
  <c r="AM24" i="5" s="1"/>
  <c r="AN24" i="5" s="1"/>
  <c r="AO24" i="5" s="1"/>
  <c r="AP24" i="5" s="1"/>
  <c r="AQ24" i="5" s="1"/>
  <c r="AR24" i="5" s="1"/>
  <c r="AS24" i="5" s="1"/>
  <c r="AT24" i="5" s="1"/>
  <c r="AU24" i="5" s="1"/>
  <c r="AV24" i="5" s="1"/>
  <c r="AW24" i="5" s="1"/>
  <c r="AX24" i="5" s="1"/>
  <c r="AY24" i="5" s="1"/>
  <c r="AZ24" i="5" s="1"/>
  <c r="BA24" i="5" s="1"/>
  <c r="BB24" i="5" s="1"/>
  <c r="BC24" i="5" s="1"/>
  <c r="BD24" i="5" s="1"/>
  <c r="BE24" i="5" s="1"/>
  <c r="BF24" i="5" s="1"/>
  <c r="BG24" i="5" s="1"/>
  <c r="BH24" i="5" s="1"/>
  <c r="BI24" i="5" s="1"/>
  <c r="BJ24" i="5" s="1"/>
  <c r="BK24" i="5" s="1"/>
  <c r="BL24" i="5" s="1"/>
  <c r="BM24" i="5" s="1"/>
  <c r="BN24" i="5" s="1"/>
  <c r="BO24" i="5" s="1"/>
  <c r="BP24" i="5" s="1"/>
  <c r="BQ24" i="5" s="1"/>
  <c r="BR24" i="5" s="1"/>
  <c r="BS24" i="5" s="1"/>
  <c r="BT24" i="5" s="1"/>
  <c r="BU24" i="5" s="1"/>
  <c r="BV24" i="5" s="1"/>
  <c r="BW24" i="5" s="1"/>
  <c r="BX24" i="5" s="1"/>
  <c r="BY24" i="5" s="1"/>
  <c r="BZ24" i="5" s="1"/>
  <c r="CA24" i="5" s="1"/>
  <c r="CB24" i="5" s="1"/>
  <c r="CC24" i="5" s="1"/>
  <c r="CD24" i="5" s="1"/>
  <c r="CE24" i="5" s="1"/>
  <c r="CF24" i="5" s="1"/>
  <c r="CG24" i="5" s="1"/>
  <c r="CH24" i="5" s="1"/>
  <c r="CI24" i="5" s="1"/>
  <c r="CJ24" i="5" s="1"/>
  <c r="CK24" i="5" s="1"/>
  <c r="CL24" i="5" s="1"/>
  <c r="CM24" i="5" s="1"/>
  <c r="CN24" i="5" s="1"/>
  <c r="CO24" i="5" s="1"/>
  <c r="CP24" i="5" s="1"/>
  <c r="CQ24" i="5" s="1"/>
  <c r="CR24" i="5" s="1"/>
  <c r="CS24" i="5" s="1"/>
  <c r="CT24" i="5" s="1"/>
  <c r="CU24" i="5" s="1"/>
  <c r="CV24" i="5" s="1"/>
  <c r="CW24" i="5" s="1"/>
  <c r="CX24" i="5" s="1"/>
  <c r="CY24" i="5" s="1"/>
  <c r="CZ24" i="5" s="1"/>
  <c r="DA24" i="5" s="1"/>
  <c r="DB24" i="5" s="1"/>
  <c r="DC24" i="5" s="1"/>
  <c r="DD24" i="5" s="1"/>
  <c r="DE24" i="5" s="1"/>
  <c r="DF24" i="5" s="1"/>
  <c r="DG24" i="5" s="1"/>
  <c r="DH24" i="5" s="1"/>
  <c r="DI24" i="5" s="1"/>
  <c r="DJ24" i="5" s="1"/>
  <c r="DK24" i="5" s="1"/>
  <c r="DL24" i="5" s="1"/>
  <c r="DM24" i="5" s="1"/>
  <c r="DN24" i="5" s="1"/>
  <c r="DO24" i="5" s="1"/>
  <c r="DP24" i="5" s="1"/>
  <c r="DQ24" i="5" s="1"/>
  <c r="DR24" i="5" s="1"/>
  <c r="DS24" i="5" s="1"/>
  <c r="DT24" i="5" s="1"/>
  <c r="DU24" i="5" s="1"/>
  <c r="DV24" i="5" s="1"/>
  <c r="DW24" i="5" s="1"/>
  <c r="DX24" i="5" s="1"/>
  <c r="DY24" i="5" s="1"/>
  <c r="DZ24" i="5" s="1"/>
  <c r="EA24" i="5" s="1"/>
  <c r="EB24" i="5" s="1"/>
  <c r="EC24" i="5" s="1"/>
  <c r="ED24" i="5" s="1"/>
  <c r="EE24" i="5" s="1"/>
  <c r="EF24" i="5" s="1"/>
  <c r="EG24" i="5" s="1"/>
  <c r="EH24" i="5" s="1"/>
  <c r="EI24" i="5" s="1"/>
  <c r="EJ24" i="5" s="1"/>
  <c r="EK24" i="5" s="1"/>
  <c r="EL24" i="5" s="1"/>
  <c r="EM24" i="5" s="1"/>
  <c r="EN24" i="5" s="1"/>
  <c r="EO24" i="5" s="1"/>
  <c r="EP24" i="5" s="1"/>
  <c r="EQ24" i="5" s="1"/>
  <c r="ER24" i="5" s="1"/>
  <c r="ES24" i="5" s="1"/>
  <c r="ET24" i="5" s="1"/>
  <c r="EU24" i="5" s="1"/>
  <c r="EV24" i="5" s="1"/>
  <c r="EW24" i="5" s="1"/>
  <c r="EX24" i="5" s="1"/>
  <c r="EY24" i="5" s="1"/>
  <c r="EZ24" i="5" s="1"/>
  <c r="FA24" i="5" s="1"/>
  <c r="FB24" i="5" s="1"/>
  <c r="FC24" i="5" s="1"/>
  <c r="FD24" i="5" s="1"/>
  <c r="FE24" i="5" s="1"/>
  <c r="FF24" i="5" s="1"/>
  <c r="FG24" i="5" s="1"/>
  <c r="FH24" i="5" s="1"/>
  <c r="FI24" i="5" s="1"/>
  <c r="FJ24" i="5" s="1"/>
  <c r="FK24" i="5" s="1"/>
  <c r="FL24" i="5" s="1"/>
  <c r="FM24" i="5" s="1"/>
  <c r="FN24" i="5" s="1"/>
  <c r="FO24" i="5" s="1"/>
  <c r="FP24" i="5" s="1"/>
  <c r="FQ24" i="5" s="1"/>
  <c r="FR24" i="5" s="1"/>
  <c r="FS24" i="5" s="1"/>
  <c r="FT24" i="5" s="1"/>
  <c r="FU24" i="5" s="1"/>
  <c r="FV24" i="5" s="1"/>
  <c r="FW24" i="5" s="1"/>
  <c r="FX24" i="5" s="1"/>
  <c r="FY24" i="5" s="1"/>
  <c r="FZ24" i="5" s="1"/>
  <c r="GA24" i="5" s="1"/>
  <c r="GB24" i="5" s="1"/>
  <c r="GC24" i="5" s="1"/>
  <c r="GD24" i="5" s="1"/>
  <c r="GE24" i="5" s="1"/>
  <c r="GF24" i="5" s="1"/>
  <c r="GG24" i="5" s="1"/>
  <c r="GH24" i="5" s="1"/>
  <c r="GI24" i="5" s="1"/>
  <c r="GJ24" i="5" s="1"/>
  <c r="GK24" i="5" s="1"/>
  <c r="GL24" i="5" s="1"/>
  <c r="GM24" i="5" s="1"/>
  <c r="GN24" i="5" s="1"/>
  <c r="GO24" i="5" s="1"/>
  <c r="GP24" i="5" s="1"/>
  <c r="GQ24" i="5" s="1"/>
  <c r="GR24" i="5" s="1"/>
  <c r="GS24" i="5" s="1"/>
  <c r="GT24" i="5" s="1"/>
  <c r="GU24" i="5" s="1"/>
  <c r="GV24" i="5" s="1"/>
  <c r="GW24" i="5" s="1"/>
  <c r="GX24" i="5" s="1"/>
  <c r="GY24" i="5" s="1"/>
  <c r="GZ24" i="5" s="1"/>
  <c r="HA24" i="5" s="1"/>
  <c r="HB24" i="5" s="1"/>
  <c r="HC24" i="5" s="1"/>
  <c r="HD24" i="5" s="1"/>
  <c r="HE24" i="5" s="1"/>
  <c r="HF24" i="5" s="1"/>
  <c r="HG24" i="5" s="1"/>
  <c r="HH24" i="5" s="1"/>
  <c r="HI24" i="5" s="1"/>
  <c r="HJ24" i="5" s="1"/>
  <c r="HK24" i="5" s="1"/>
  <c r="HL24" i="5" s="1"/>
  <c r="HM24" i="5" s="1"/>
  <c r="HN24" i="5" s="1"/>
  <c r="HO24" i="5" s="1"/>
  <c r="HP24" i="5" s="1"/>
  <c r="HQ24" i="5" s="1"/>
  <c r="HR24" i="5" s="1"/>
  <c r="HS24" i="5" s="1"/>
  <c r="HT24" i="5" s="1"/>
  <c r="HU24" i="5" s="1"/>
  <c r="HV24" i="5" s="1"/>
  <c r="HW24" i="5" s="1"/>
  <c r="HX24" i="5" s="1"/>
  <c r="HY24" i="5" s="1"/>
  <c r="HZ24" i="5" s="1"/>
  <c r="IA24" i="5" s="1"/>
  <c r="IB24" i="5" s="1"/>
  <c r="IC24" i="5" s="1"/>
  <c r="ID24" i="5" s="1"/>
  <c r="IE24" i="5" s="1"/>
  <c r="IF24" i="5" s="1"/>
  <c r="IG24" i="5" s="1"/>
  <c r="IH24" i="5" s="1"/>
  <c r="II24" i="5" s="1"/>
  <c r="IJ24" i="5" s="1"/>
  <c r="IK24" i="5" s="1"/>
  <c r="IL24" i="5" s="1"/>
  <c r="IM24" i="5" s="1"/>
  <c r="IN24" i="5" s="1"/>
  <c r="IO24" i="5" s="1"/>
  <c r="IP24" i="5" s="1"/>
  <c r="IQ24" i="5" s="1"/>
  <c r="IR24" i="5" s="1"/>
  <c r="IS24" i="5" s="1"/>
  <c r="IT24" i="5" s="1"/>
  <c r="IU24" i="5" s="1"/>
  <c r="IV24" i="5" s="1"/>
  <c r="IW24" i="5" s="1"/>
  <c r="IX24" i="5" s="1"/>
  <c r="IY24" i="5" s="1"/>
  <c r="IZ24" i="5" s="1"/>
  <c r="JA24" i="5" s="1"/>
  <c r="JB24" i="5" s="1"/>
  <c r="JC24" i="5" s="1"/>
  <c r="JD24" i="5" s="1"/>
  <c r="JE24" i="5" s="1"/>
  <c r="JF24" i="5" s="1"/>
  <c r="JG24" i="5" s="1"/>
  <c r="JH24" i="5" s="1"/>
  <c r="JI24" i="5" s="1"/>
  <c r="JJ24" i="5" s="1"/>
  <c r="JK24" i="5" s="1"/>
  <c r="JL24" i="5" s="1"/>
  <c r="JM24" i="5" s="1"/>
  <c r="JN24" i="5" s="1"/>
  <c r="JO24" i="5" s="1"/>
  <c r="JP24" i="5" s="1"/>
  <c r="JQ24" i="5" s="1"/>
  <c r="JR24" i="5" s="1"/>
  <c r="JS24" i="5" s="1"/>
  <c r="JT24" i="5" s="1"/>
  <c r="JU24" i="5" s="1"/>
  <c r="JV24" i="5" s="1"/>
  <c r="JW24" i="5" s="1"/>
  <c r="JX24" i="5" s="1"/>
  <c r="JY24" i="5" s="1"/>
  <c r="JZ24" i="5" s="1"/>
  <c r="KA24" i="5" s="1"/>
  <c r="KB24" i="5" s="1"/>
  <c r="KC24" i="5" s="1"/>
  <c r="KD24" i="5" s="1"/>
  <c r="KE24" i="5" s="1"/>
  <c r="KF24" i="5" s="1"/>
  <c r="KG24" i="5" s="1"/>
  <c r="KH24" i="5" s="1"/>
  <c r="KI24" i="5" s="1"/>
  <c r="KJ24" i="5" s="1"/>
  <c r="KK24" i="5" s="1"/>
  <c r="KL24" i="5" s="1"/>
  <c r="KM24" i="5" s="1"/>
  <c r="KN24" i="5" s="1"/>
  <c r="KO24" i="5" s="1"/>
  <c r="KP24" i="5" s="1"/>
  <c r="KQ24" i="5" s="1"/>
  <c r="KR24" i="5" s="1"/>
  <c r="KS24" i="5" s="1"/>
  <c r="KT24" i="5" s="1"/>
  <c r="KU24" i="5" s="1"/>
  <c r="KV24" i="5" s="1"/>
  <c r="KW24" i="5" s="1"/>
  <c r="KX24" i="5" s="1"/>
  <c r="KY24" i="5" s="1"/>
  <c r="KZ24" i="5" s="1"/>
  <c r="LA24" i="5" s="1"/>
  <c r="LB24" i="5" s="1"/>
  <c r="LC24" i="5" s="1"/>
  <c r="LD24" i="5" s="1"/>
  <c r="LE24" i="5" s="1"/>
  <c r="LF24" i="5" s="1"/>
  <c r="LG24" i="5" s="1"/>
  <c r="LH24" i="5" s="1"/>
  <c r="LI24" i="5" s="1"/>
  <c r="LJ24" i="5" s="1"/>
  <c r="LK24" i="5" s="1"/>
  <c r="LL24" i="5" s="1"/>
  <c r="LM24" i="5" s="1"/>
  <c r="LN24" i="5" s="1"/>
  <c r="LO24" i="5" s="1"/>
  <c r="LP24" i="5" s="1"/>
  <c r="LQ24" i="5" s="1"/>
  <c r="LR24" i="5" s="1"/>
  <c r="LS24" i="5" s="1"/>
  <c r="LT24" i="5" s="1"/>
  <c r="LU24" i="5" s="1"/>
  <c r="LV24" i="5" s="1"/>
  <c r="LW24" i="5" s="1"/>
  <c r="LX24" i="5" s="1"/>
  <c r="LY24" i="5" s="1"/>
  <c r="LZ24" i="5" s="1"/>
  <c r="MA24" i="5" s="1"/>
  <c r="MB24" i="5" s="1"/>
  <c r="MC24" i="5" s="1"/>
  <c r="MD24" i="5" s="1"/>
  <c r="ME24" i="5" s="1"/>
  <c r="MF24" i="5" s="1"/>
  <c r="MG24" i="5" s="1"/>
  <c r="MH24" i="5" s="1"/>
  <c r="MI24" i="5" s="1"/>
  <c r="MJ24" i="5" s="1"/>
  <c r="MK24" i="5" s="1"/>
  <c r="ML24" i="5" s="1"/>
  <c r="MM24" i="5" s="1"/>
  <c r="MN24" i="5" s="1"/>
  <c r="MO24" i="5" s="1"/>
  <c r="MP24" i="5" s="1"/>
  <c r="MQ24" i="5" s="1"/>
  <c r="MR24" i="5" s="1"/>
  <c r="MS24" i="5" s="1"/>
  <c r="MT24" i="5" s="1"/>
  <c r="MU24" i="5" s="1"/>
  <c r="MV24" i="5" s="1"/>
  <c r="MW24" i="5" s="1"/>
  <c r="MX24" i="5" s="1"/>
  <c r="MY24" i="5" s="1"/>
  <c r="MZ24" i="5" s="1"/>
  <c r="NA24" i="5" s="1"/>
  <c r="NB24" i="5" s="1"/>
  <c r="NC24" i="5" s="1"/>
  <c r="ND24" i="5" s="1"/>
  <c r="NE24" i="5" s="1"/>
  <c r="NF24" i="5" s="1"/>
  <c r="NG24" i="5" s="1"/>
  <c r="NH24" i="5" s="1"/>
  <c r="NI24" i="5" s="1"/>
  <c r="NJ24" i="5" s="1"/>
  <c r="NK24" i="5" s="1"/>
  <c r="NL24" i="5" s="1"/>
  <c r="NM24" i="5" s="1"/>
  <c r="NN24" i="5" s="1"/>
  <c r="NO24" i="5" s="1"/>
  <c r="NP24" i="5" s="1"/>
  <c r="NQ24" i="5" s="1"/>
  <c r="NR24" i="5" s="1"/>
  <c r="NS24" i="5" s="1"/>
  <c r="NT24" i="5" s="1"/>
  <c r="NU24" i="5" s="1"/>
  <c r="NV24" i="5" s="1"/>
  <c r="NW24" i="5" s="1"/>
  <c r="NX24" i="5" s="1"/>
  <c r="NY24" i="5" s="1"/>
  <c r="NZ24" i="5" s="1"/>
  <c r="OA24" i="5" s="1"/>
  <c r="OB24" i="5" s="1"/>
  <c r="OC24" i="5" s="1"/>
  <c r="OD24" i="5" s="1"/>
  <c r="OE24" i="5" s="1"/>
  <c r="OF24" i="5" s="1"/>
  <c r="OG24" i="5" s="1"/>
  <c r="OH24" i="5" s="1"/>
  <c r="OI24" i="5" s="1"/>
  <c r="OJ24" i="5" s="1"/>
  <c r="OK24" i="5" s="1"/>
  <c r="OL24" i="5" s="1"/>
  <c r="OM24" i="5" s="1"/>
  <c r="ON24" i="5" s="1"/>
  <c r="OO24" i="5" s="1"/>
  <c r="OP24" i="5" s="1"/>
  <c r="OQ24" i="5" s="1"/>
  <c r="OR24" i="5" s="1"/>
  <c r="OS24" i="5" s="1"/>
  <c r="OT24" i="5" s="1"/>
  <c r="OU24" i="5" s="1"/>
  <c r="OV24" i="5" s="1"/>
  <c r="OW24" i="5" s="1"/>
  <c r="OX24" i="5" s="1"/>
  <c r="OY24" i="5" s="1"/>
  <c r="OZ24" i="5" s="1"/>
  <c r="PA24" i="5" s="1"/>
  <c r="PB24" i="5" s="1"/>
  <c r="PC24" i="5" s="1"/>
  <c r="PD24" i="5" s="1"/>
  <c r="PE24" i="5" s="1"/>
  <c r="PF24" i="5" s="1"/>
  <c r="PG24" i="5" s="1"/>
  <c r="PH24" i="5" s="1"/>
  <c r="PI24" i="5" s="1"/>
  <c r="PJ24" i="5" s="1"/>
  <c r="PK24" i="5" s="1"/>
  <c r="PL24" i="5" s="1"/>
  <c r="PM24" i="5" s="1"/>
  <c r="PN24" i="5" s="1"/>
  <c r="PO24" i="5" s="1"/>
  <c r="PP24" i="5" s="1"/>
  <c r="PQ24" i="5" s="1"/>
  <c r="PR24" i="5" s="1"/>
  <c r="PS24" i="5" s="1"/>
  <c r="PT24" i="5" s="1"/>
  <c r="PU24" i="5" s="1"/>
  <c r="PV24" i="5" s="1"/>
  <c r="PW24" i="5" s="1"/>
  <c r="PX24" i="5" s="1"/>
  <c r="PY24" i="5" s="1"/>
  <c r="PZ24" i="5" s="1"/>
  <c r="QA24" i="5" s="1"/>
  <c r="QB24" i="5" s="1"/>
  <c r="QC24" i="5" s="1"/>
  <c r="QD24" i="5" s="1"/>
  <c r="QE24" i="5" s="1"/>
  <c r="QF24" i="5" s="1"/>
  <c r="QG24" i="5" s="1"/>
  <c r="QH24" i="5" s="1"/>
  <c r="QI24" i="5" s="1"/>
  <c r="QJ24" i="5" s="1"/>
  <c r="QK24" i="5" s="1"/>
  <c r="QL24" i="5" s="1"/>
  <c r="QM24" i="5" s="1"/>
  <c r="QN24" i="5" s="1"/>
  <c r="QO24" i="5" s="1"/>
  <c r="QP24" i="5" s="1"/>
  <c r="QQ24" i="5" s="1"/>
  <c r="QR24" i="5" s="1"/>
  <c r="QS24" i="5" s="1"/>
  <c r="QT24" i="5" s="1"/>
  <c r="QU24" i="5" s="1"/>
  <c r="QV24" i="5" s="1"/>
  <c r="QW24" i="5" s="1"/>
  <c r="QX24" i="5" s="1"/>
  <c r="QY24" i="5" s="1"/>
  <c r="QZ24" i="5" s="1"/>
  <c r="RA24" i="5" s="1"/>
  <c r="RB24" i="5" s="1"/>
  <c r="RC24" i="5" s="1"/>
  <c r="RD24" i="5" s="1"/>
  <c r="RE24" i="5" s="1"/>
  <c r="RF24" i="5" s="1"/>
  <c r="RG24" i="5" s="1"/>
  <c r="RH24" i="5" s="1"/>
  <c r="RI24" i="5" s="1"/>
  <c r="RJ24" i="5" s="1"/>
  <c r="RK24" i="5" s="1"/>
  <c r="RL24" i="5" s="1"/>
  <c r="RM24" i="5" s="1"/>
  <c r="RN24" i="5" s="1"/>
  <c r="RO24" i="5" s="1"/>
  <c r="RP24" i="5" s="1"/>
  <c r="RQ24" i="5" s="1"/>
  <c r="RR24" i="5" s="1"/>
  <c r="RS24" i="5" s="1"/>
  <c r="RT24" i="5" s="1"/>
  <c r="RU24" i="5" s="1"/>
  <c r="RV24" i="5" s="1"/>
  <c r="RW24" i="5" s="1"/>
  <c r="RX24" i="5" s="1"/>
  <c r="RY24" i="5" s="1"/>
  <c r="RZ24" i="5" s="1"/>
  <c r="SA24" i="5" s="1"/>
  <c r="SB24" i="5" s="1"/>
  <c r="SC24" i="5" s="1"/>
  <c r="SD24" i="5" s="1"/>
  <c r="SE24" i="5" s="1"/>
  <c r="SF24" i="5" s="1"/>
  <c r="SG24" i="5" s="1"/>
  <c r="SH24" i="5" s="1"/>
  <c r="SI24" i="5" s="1"/>
  <c r="SJ24" i="5" s="1"/>
  <c r="SK24" i="5" s="1"/>
  <c r="SL24" i="5" s="1"/>
  <c r="SM24" i="5" s="1"/>
  <c r="SN24" i="5" s="1"/>
  <c r="SO24" i="5" s="1"/>
  <c r="SP24" i="5" s="1"/>
  <c r="SQ24" i="5" s="1"/>
  <c r="SR24" i="5" s="1"/>
  <c r="SS24" i="5" s="1"/>
  <c r="ST24" i="5" s="1"/>
  <c r="SU24" i="5" s="1"/>
  <c r="SV24" i="5" s="1"/>
  <c r="SW24" i="5" s="1"/>
  <c r="SX24" i="5" s="1"/>
  <c r="SY24" i="5" s="1"/>
  <c r="SZ24" i="5" s="1"/>
  <c r="TA24" i="5" s="1"/>
  <c r="TB24" i="5" s="1"/>
  <c r="TC24" i="5" s="1"/>
  <c r="E24" i="5"/>
  <c r="E16" i="4"/>
  <c r="C4" i="5"/>
  <c r="X4" i="5"/>
  <c r="F22" i="8"/>
  <c r="C5" i="3"/>
  <c r="C7" i="3" s="1"/>
  <c r="D6" i="1"/>
  <c r="F21" i="8"/>
  <c r="F23" i="8"/>
  <c r="R137" i="1"/>
  <c r="R138" i="1"/>
  <c r="A4" i="5"/>
  <c r="D10" i="1"/>
  <c r="D8" i="1" s="1"/>
  <c r="S137" i="1" s="1"/>
  <c r="D11" i="1"/>
  <c r="D7" i="1"/>
  <c r="J151" i="1" l="1"/>
  <c r="J152" i="1" s="1"/>
  <c r="J153" i="1" s="1"/>
  <c r="J154" i="1" s="1"/>
  <c r="J155" i="1" s="1"/>
  <c r="J156" i="1" s="1"/>
  <c r="J157" i="1" s="1"/>
  <c r="J158" i="1" s="1"/>
  <c r="J159" i="1" s="1"/>
  <c r="J160" i="1" s="1"/>
  <c r="J161" i="1" s="1"/>
  <c r="J162" i="1" s="1"/>
  <c r="S179" i="1"/>
  <c r="S174" i="1"/>
  <c r="S162" i="1"/>
  <c r="S152" i="1"/>
  <c r="S138" i="1"/>
  <c r="S160" i="1"/>
  <c r="S155" i="1"/>
  <c r="S144" i="1"/>
  <c r="S139" i="1"/>
  <c r="S167" i="1"/>
  <c r="S147" i="1"/>
  <c r="S178" i="1"/>
  <c r="S170" i="1"/>
  <c r="S159" i="1"/>
  <c r="S148" i="1"/>
  <c r="S143" i="1"/>
  <c r="S166" i="1"/>
  <c r="S175" i="1"/>
  <c r="S156" i="1"/>
  <c r="S151" i="1"/>
  <c r="S140" i="1"/>
  <c r="S161" i="1"/>
  <c r="S157" i="1"/>
  <c r="S153" i="1"/>
  <c r="S149" i="1"/>
  <c r="S145" i="1"/>
  <c r="S141" i="1"/>
  <c r="S180" i="1"/>
  <c r="S176" i="1"/>
  <c r="S172" i="1"/>
  <c r="S168" i="1"/>
  <c r="S164" i="1"/>
  <c r="S171" i="1"/>
  <c r="S163" i="1"/>
  <c r="S158" i="1"/>
  <c r="S154" i="1"/>
  <c r="S150" i="1"/>
  <c r="S146" i="1"/>
  <c r="S142" i="1"/>
  <c r="S181" i="1"/>
  <c r="S177" i="1"/>
  <c r="S173" i="1"/>
  <c r="S169" i="1"/>
  <c r="S165" i="1"/>
  <c r="R152" i="1" l="1"/>
  <c r="R159" i="1"/>
  <c r="R141" i="1"/>
  <c r="R146" i="1"/>
  <c r="R160" i="1"/>
  <c r="R151" i="1"/>
  <c r="R145" i="1"/>
  <c r="R157" i="1"/>
  <c r="R147" i="1"/>
  <c r="R153" i="1"/>
  <c r="R154" i="1"/>
  <c r="R142" i="1"/>
  <c r="R155" i="1"/>
  <c r="R148" i="1"/>
  <c r="R149" i="1"/>
  <c r="R150" i="1"/>
  <c r="R156" i="1"/>
  <c r="R161" i="1"/>
  <c r="R144" i="1"/>
  <c r="R158" i="1"/>
  <c r="R143" i="1"/>
  <c r="R140" i="1"/>
  <c r="R162" i="1"/>
  <c r="B4" i="5"/>
  <c r="C5" i="2"/>
  <c r="C12" i="2"/>
  <c r="C16" i="2"/>
  <c r="R5" i="1"/>
  <c r="R6" i="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4" i="1"/>
  <c r="R163" i="1" l="1"/>
  <c r="F4" i="5"/>
  <c r="D41" i="8"/>
  <c r="E41" i="8" s="1"/>
  <c r="D5" i="1"/>
  <c r="W3" i="1"/>
  <c r="C17" i="2"/>
  <c r="K8" i="2" s="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K3" i="1"/>
  <c r="O3" i="1" s="1"/>
  <c r="S4" i="1"/>
  <c r="S3" i="1"/>
  <c r="R164" i="1" l="1"/>
  <c r="F26" i="8"/>
  <c r="F41" i="8" s="1"/>
  <c r="K19" i="2"/>
  <c r="K7" i="2"/>
  <c r="K22" i="2"/>
  <c r="K18" i="2"/>
  <c r="K14" i="2"/>
  <c r="K10" i="2"/>
  <c r="K6" i="2"/>
  <c r="K11" i="2"/>
  <c r="K3" i="2"/>
  <c r="K21" i="2"/>
  <c r="K17" i="2"/>
  <c r="K13" i="2"/>
  <c r="K9" i="2"/>
  <c r="K5" i="2"/>
  <c r="K23" i="2"/>
  <c r="K15" i="2"/>
  <c r="K4" i="2"/>
  <c r="K20" i="2"/>
  <c r="K16" i="2"/>
  <c r="K12" i="2"/>
  <c r="M3" i="1"/>
  <c r="R165" i="1" l="1"/>
  <c r="E11" i="4"/>
  <c r="N3" i="1"/>
  <c r="T3" i="1"/>
  <c r="U3" i="1" s="1"/>
  <c r="K4" i="1" s="1"/>
  <c r="R166" i="1" l="1"/>
  <c r="V3" i="1"/>
  <c r="P4" i="1"/>
  <c r="R167" i="1" l="1"/>
  <c r="L4" i="1"/>
  <c r="O4" i="1" s="1"/>
  <c r="R168" i="1" l="1"/>
  <c r="M4" i="1"/>
  <c r="N4" i="1" s="1"/>
  <c r="Q4" i="1"/>
  <c r="W4" i="1" s="1"/>
  <c r="R169" i="1" l="1"/>
  <c r="T4" i="1"/>
  <c r="V4" i="1" s="1"/>
  <c r="L5" i="1" s="1"/>
  <c r="R170" i="1" l="1"/>
  <c r="U4" i="1"/>
  <c r="Q5" i="1"/>
  <c r="W5" i="1" s="1"/>
  <c r="K5" i="1" l="1"/>
  <c r="O5" i="1" s="1"/>
  <c r="R171" i="1"/>
  <c r="M5" i="1" l="1"/>
  <c r="P5" i="1"/>
  <c r="R172" i="1"/>
  <c r="N5" i="1" l="1"/>
  <c r="T5" i="1"/>
  <c r="R173" i="1"/>
  <c r="V5" i="1" l="1"/>
  <c r="L6" i="1" s="1"/>
  <c r="Q6" i="1" s="1"/>
  <c r="W6" i="1" s="1"/>
  <c r="U5" i="1"/>
  <c r="K6" i="1" s="1"/>
  <c r="R174" i="1"/>
  <c r="O6" i="1" l="1"/>
  <c r="P6" i="1"/>
  <c r="M6" i="1"/>
  <c r="T6" i="1" s="1"/>
  <c r="R175" i="1"/>
  <c r="U6" i="1" l="1"/>
  <c r="K7" i="1" s="1"/>
  <c r="P7" i="1" s="1"/>
  <c r="V6" i="1"/>
  <c r="L7" i="1" s="1"/>
  <c r="N6" i="1"/>
  <c r="R176" i="1"/>
  <c r="O7" i="1" l="1"/>
  <c r="Q7" i="1"/>
  <c r="W7" i="1" s="1"/>
  <c r="M7" i="1"/>
  <c r="R177" i="1"/>
  <c r="N7" i="1" l="1"/>
  <c r="T7" i="1"/>
  <c r="V7" i="1" s="1"/>
  <c r="L8" i="1" s="1"/>
  <c r="R178" i="1"/>
  <c r="U7" i="1" l="1"/>
  <c r="K8" i="1" s="1"/>
  <c r="M8" i="1" s="1"/>
  <c r="Q8" i="1"/>
  <c r="W8" i="1" s="1"/>
  <c r="R179" i="1"/>
  <c r="O8" i="1" l="1"/>
  <c r="P8" i="1"/>
  <c r="T8" i="1"/>
  <c r="N8" i="1"/>
  <c r="R181" i="1"/>
  <c r="R180" i="1"/>
  <c r="V8" i="1" l="1"/>
  <c r="L9" i="1" s="1"/>
  <c r="Q9" i="1" s="1"/>
  <c r="W9" i="1" s="1"/>
  <c r="U8" i="1"/>
  <c r="K9" i="1" s="1"/>
  <c r="O9" i="1" l="1"/>
  <c r="M9" i="1"/>
  <c r="N9" i="1" s="1"/>
  <c r="P9" i="1"/>
  <c r="T9" i="1" l="1"/>
  <c r="V9" i="1" s="1"/>
  <c r="L10" i="1" s="1"/>
  <c r="Q10" i="1" s="1"/>
  <c r="W10" i="1" s="1"/>
  <c r="U9" i="1" l="1"/>
  <c r="K10" i="1" s="1"/>
  <c r="M10" i="1" s="1"/>
  <c r="N10" i="1" s="1"/>
  <c r="P10" i="1" l="1"/>
  <c r="O10" i="1"/>
  <c r="T10" i="1"/>
  <c r="V10" i="1" l="1"/>
  <c r="L11" i="1" s="1"/>
  <c r="Q11" i="1" s="1"/>
  <c r="W11" i="1" s="1"/>
  <c r="U10" i="1"/>
  <c r="K11" i="1" l="1"/>
  <c r="M11" i="1" s="1"/>
  <c r="N11" i="1" s="1"/>
  <c r="O11" i="1" l="1"/>
  <c r="P11" i="1"/>
  <c r="T11" i="1"/>
  <c r="V11" i="1" l="1"/>
  <c r="L12" i="1" s="1"/>
  <c r="Q12" i="1" s="1"/>
  <c r="W12" i="1" s="1"/>
  <c r="U11" i="1"/>
  <c r="K12" i="1" l="1"/>
  <c r="M12" i="1" s="1"/>
  <c r="N12" i="1" s="1"/>
  <c r="P12" i="1" l="1"/>
  <c r="O12" i="1"/>
  <c r="T12" i="1"/>
  <c r="V12" i="1" l="1"/>
  <c r="L13" i="1" s="1"/>
  <c r="Q13" i="1" s="1"/>
  <c r="W13" i="1" s="1"/>
  <c r="U12" i="1"/>
  <c r="K13" i="1" l="1"/>
  <c r="P13" i="1" s="1"/>
  <c r="M13" i="1" l="1"/>
  <c r="T13" i="1" s="1"/>
  <c r="O13" i="1"/>
  <c r="U13" i="1" l="1"/>
  <c r="K14" i="1" s="1"/>
  <c r="N13" i="1"/>
  <c r="V13" i="1"/>
  <c r="L14" i="1" s="1"/>
  <c r="O14" i="1" l="1"/>
  <c r="Q14" i="1"/>
  <c r="W14" i="1" s="1"/>
  <c r="P14" i="1"/>
  <c r="M14" i="1"/>
  <c r="N14" i="1" l="1"/>
  <c r="T14" i="1"/>
  <c r="V14" i="1" s="1"/>
  <c r="L15" i="1" s="1"/>
  <c r="U14" i="1" l="1"/>
  <c r="K15" i="1" s="1"/>
  <c r="P15" i="1" s="1"/>
  <c r="Q15" i="1"/>
  <c r="W15" i="1" s="1"/>
  <c r="O15" i="1" l="1"/>
  <c r="M15" i="1"/>
  <c r="N15" i="1" s="1"/>
  <c r="T15" i="1" l="1"/>
  <c r="U15" i="1" s="1"/>
  <c r="K16" i="1" s="1"/>
  <c r="V15" i="1" l="1"/>
  <c r="L16" i="1" s="1"/>
  <c r="M16" i="1" s="1"/>
  <c r="P16" i="1"/>
  <c r="Q16" i="1" l="1"/>
  <c r="W16" i="1" s="1"/>
  <c r="O16" i="1"/>
  <c r="N16" i="1"/>
  <c r="T16" i="1"/>
  <c r="V16" i="1" l="1"/>
  <c r="L17" i="1" s="1"/>
  <c r="U16" i="1"/>
  <c r="K17" i="1" s="1"/>
  <c r="M17" i="1" l="1"/>
  <c r="P17" i="1"/>
  <c r="O17" i="1"/>
  <c r="Q17" i="1"/>
  <c r="W17" i="1" s="1"/>
  <c r="T17" i="1" l="1"/>
  <c r="N17" i="1"/>
  <c r="U17" i="1" l="1"/>
  <c r="K18" i="1" s="1"/>
  <c r="V17" i="1"/>
  <c r="L18" i="1" s="1"/>
  <c r="O18" i="1" l="1"/>
  <c r="Q18" i="1"/>
  <c r="W18" i="1" s="1"/>
  <c r="P18" i="1"/>
  <c r="M18" i="1"/>
  <c r="T18" i="1" l="1"/>
  <c r="N18" i="1"/>
  <c r="U18" i="1" l="1"/>
  <c r="K19" i="1" s="1"/>
  <c r="V18" i="1"/>
  <c r="L19" i="1" s="1"/>
  <c r="O19" i="1" l="1"/>
  <c r="Q19" i="1"/>
  <c r="W19" i="1" s="1"/>
  <c r="P19" i="1"/>
  <c r="M19" i="1"/>
  <c r="T19" i="1" l="1"/>
  <c r="N19" i="1"/>
  <c r="V19" i="1" l="1"/>
  <c r="L20" i="1" s="1"/>
  <c r="U19" i="1"/>
  <c r="K20" i="1" s="1"/>
  <c r="P20" i="1" l="1"/>
  <c r="M20" i="1"/>
  <c r="Q20" i="1"/>
  <c r="W20" i="1" s="1"/>
  <c r="O20" i="1"/>
  <c r="N20" i="1" l="1"/>
  <c r="T20" i="1"/>
  <c r="U20" i="1" l="1"/>
  <c r="K21" i="1" s="1"/>
  <c r="V20" i="1"/>
  <c r="L21" i="1" s="1"/>
  <c r="O21" i="1" l="1"/>
  <c r="Q21" i="1"/>
  <c r="W21" i="1" s="1"/>
  <c r="M21" i="1"/>
  <c r="P21" i="1"/>
  <c r="N21" i="1" l="1"/>
  <c r="T21" i="1"/>
  <c r="V21" i="1" l="1"/>
  <c r="L22" i="1" s="1"/>
  <c r="U21" i="1"/>
  <c r="K22" i="1" s="1"/>
  <c r="P22" i="1" l="1"/>
  <c r="M22" i="1"/>
  <c r="Q22" i="1"/>
  <c r="W22" i="1" s="1"/>
  <c r="O22" i="1"/>
  <c r="N22" i="1" l="1"/>
  <c r="T22" i="1"/>
  <c r="V22" i="1" l="1"/>
  <c r="L23" i="1" s="1"/>
  <c r="U22" i="1"/>
  <c r="K23" i="1" s="1"/>
  <c r="M23" i="1" l="1"/>
  <c r="P23" i="1"/>
  <c r="O23" i="1"/>
  <c r="Q23" i="1"/>
  <c r="W23" i="1" s="1"/>
  <c r="N23" i="1" l="1"/>
  <c r="T23" i="1"/>
  <c r="V23" i="1" l="1"/>
  <c r="L24" i="1" s="1"/>
  <c r="U23" i="1"/>
  <c r="K24" i="1" s="1"/>
  <c r="P24" i="1" l="1"/>
  <c r="M24" i="1"/>
  <c r="O24" i="1"/>
  <c r="Q24" i="1"/>
  <c r="W24" i="1" s="1"/>
  <c r="T24" i="1" l="1"/>
  <c r="N24" i="1"/>
  <c r="V24" i="1" l="1"/>
  <c r="L25" i="1" s="1"/>
  <c r="U24" i="1"/>
  <c r="K25" i="1" s="1"/>
  <c r="P25" i="1" l="1"/>
  <c r="M25" i="1"/>
  <c r="Q25" i="1"/>
  <c r="W25" i="1" s="1"/>
  <c r="O25" i="1"/>
  <c r="T25" i="1" l="1"/>
  <c r="N25" i="1"/>
  <c r="V25" i="1" l="1"/>
  <c r="L26" i="1" s="1"/>
  <c r="U25" i="1"/>
  <c r="K26" i="1" s="1"/>
  <c r="M26" i="1" l="1"/>
  <c r="T26" i="1" s="1"/>
  <c r="P26" i="1"/>
  <c r="Q26" i="1"/>
  <c r="W26" i="1" s="1"/>
  <c r="O26" i="1"/>
  <c r="N26" i="1" l="1"/>
  <c r="V26" i="1"/>
  <c r="L27" i="1" s="1"/>
  <c r="Q27" i="1" s="1"/>
  <c r="W27" i="1" s="1"/>
  <c r="U26" i="1"/>
  <c r="K27" i="1" s="1"/>
  <c r="O27" i="1" l="1"/>
  <c r="P27" i="1"/>
  <c r="M27" i="1"/>
  <c r="T27" i="1" s="1"/>
  <c r="N27" i="1" l="1"/>
  <c r="V27" i="1"/>
  <c r="L28" i="1" s="1"/>
  <c r="U27" i="1"/>
  <c r="K28" i="1" s="1"/>
  <c r="O28" i="1" l="1"/>
  <c r="P28" i="1"/>
  <c r="M28" i="1"/>
  <c r="Q28" i="1"/>
  <c r="W28" i="1" s="1"/>
  <c r="N28" i="1" l="1"/>
  <c r="T28" i="1"/>
  <c r="U28" i="1" l="1"/>
  <c r="K29" i="1" s="1"/>
  <c r="V28" i="1"/>
  <c r="L29" i="1" s="1"/>
  <c r="O29" i="1" l="1"/>
  <c r="Q29" i="1"/>
  <c r="W29" i="1" s="1"/>
  <c r="M29" i="1"/>
  <c r="P29" i="1"/>
  <c r="T29" i="1" l="1"/>
  <c r="N29" i="1"/>
  <c r="V29" i="1" l="1"/>
  <c r="L30" i="1" s="1"/>
  <c r="U29" i="1"/>
  <c r="K30" i="1" s="1"/>
  <c r="O30" i="1" l="1"/>
  <c r="P30" i="1"/>
  <c r="M30" i="1"/>
  <c r="Q30" i="1"/>
  <c r="W30" i="1" s="1"/>
  <c r="N30" i="1" l="1"/>
  <c r="T30" i="1"/>
  <c r="V30" i="1" l="1"/>
  <c r="L31" i="1" s="1"/>
  <c r="U30" i="1"/>
  <c r="K31" i="1" s="1"/>
  <c r="O31" i="1" l="1"/>
  <c r="P31" i="1"/>
  <c r="M31" i="1"/>
  <c r="Q31" i="1"/>
  <c r="W31" i="1" s="1"/>
  <c r="T31" i="1" l="1"/>
  <c r="V31" i="1" s="1"/>
  <c r="L32" i="1" s="1"/>
  <c r="N31" i="1"/>
  <c r="Q32" i="1" l="1"/>
  <c r="W32" i="1" s="1"/>
  <c r="U31" i="1"/>
  <c r="K32" i="1" s="1"/>
  <c r="O32" i="1" l="1"/>
  <c r="P32" i="1" l="1"/>
  <c r="M32" i="1"/>
  <c r="T32" i="1" s="1"/>
  <c r="N32" i="1" l="1"/>
  <c r="V32" i="1"/>
  <c r="L33" i="1" s="1"/>
  <c r="U32" i="1"/>
  <c r="K33" i="1" s="1"/>
  <c r="Q33" i="1" l="1"/>
  <c r="M33" i="1"/>
  <c r="W33" i="1"/>
  <c r="O33" i="1" l="1"/>
  <c r="P33" i="1"/>
  <c r="T33" i="1"/>
  <c r="N33" i="1"/>
  <c r="V33" i="1" l="1"/>
  <c r="L34" i="1" s="1"/>
  <c r="Q34" i="1" s="1"/>
  <c r="U33" i="1"/>
  <c r="K34" i="1" s="1"/>
  <c r="M34" i="1" l="1"/>
  <c r="W34" i="1"/>
  <c r="O34" i="1" l="1"/>
  <c r="P34" i="1"/>
  <c r="N34" i="1"/>
  <c r="T34" i="1"/>
  <c r="V34" i="1" l="1"/>
  <c r="L35" i="1" s="1"/>
  <c r="U34" i="1"/>
  <c r="K35" i="1" s="1"/>
  <c r="Q35" i="1" l="1"/>
  <c r="W35" i="1" s="1"/>
  <c r="P35" i="1"/>
  <c r="O35" i="1" l="1"/>
  <c r="M35" i="1"/>
  <c r="N35" i="1" s="1"/>
  <c r="T35" i="1" l="1"/>
  <c r="V35" i="1" s="1"/>
  <c r="L36" i="1" s="1"/>
  <c r="Q36" i="1" s="1"/>
  <c r="U35" i="1"/>
  <c r="K36" i="1" s="1"/>
  <c r="O36" i="1" l="1"/>
  <c r="M36" i="1"/>
  <c r="N36" i="1" s="1"/>
  <c r="W36" i="1"/>
  <c r="P36" i="1" l="1"/>
  <c r="T36" i="1"/>
  <c r="V36" i="1" s="1"/>
  <c r="L37" i="1" s="1"/>
  <c r="Q37" i="1" l="1"/>
  <c r="W37" i="1" s="1"/>
  <c r="U36" i="1"/>
  <c r="K37" i="1" l="1"/>
  <c r="M37" i="1" s="1"/>
  <c r="P37" i="1" l="1"/>
  <c r="N37" i="1"/>
  <c r="T37" i="1"/>
  <c r="O37" i="1"/>
  <c r="V37" i="1" l="1"/>
  <c r="L38" i="1" s="1"/>
  <c r="Q38" i="1" s="1"/>
  <c r="W38" i="1" s="1"/>
  <c r="U37" i="1"/>
  <c r="K38" i="1" s="1"/>
  <c r="O38" i="1" l="1"/>
  <c r="M38" i="1"/>
  <c r="N38" i="1" s="1"/>
  <c r="P38" i="1"/>
  <c r="T38" i="1" l="1"/>
  <c r="U38" i="1" s="1"/>
  <c r="K39" i="1" s="1"/>
  <c r="V38" i="1"/>
  <c r="L39" i="1" s="1"/>
  <c r="O39" i="1" s="1"/>
  <c r="P39" i="1"/>
  <c r="Q39" i="1" l="1"/>
  <c r="W39" i="1" s="1"/>
  <c r="M39" i="1"/>
  <c r="N39" i="1" s="1"/>
  <c r="T39" i="1" l="1"/>
  <c r="U39" i="1" s="1"/>
  <c r="K40" i="1" s="1"/>
  <c r="V39" i="1" l="1"/>
  <c r="L40" i="1" s="1"/>
  <c r="O40" i="1" s="1"/>
  <c r="Q40" i="1" l="1"/>
  <c r="W40" i="1" s="1"/>
  <c r="P40" i="1"/>
  <c r="M40" i="1"/>
  <c r="N40" i="1" s="1"/>
  <c r="T40" i="1" l="1"/>
  <c r="U40" i="1" s="1"/>
  <c r="K41" i="1" s="1"/>
  <c r="V40" i="1" l="1"/>
  <c r="L41" i="1" s="1"/>
  <c r="O41" i="1" s="1"/>
  <c r="Q41" i="1" l="1"/>
  <c r="W41" i="1" s="1"/>
  <c r="P41" i="1"/>
  <c r="M41" i="1"/>
  <c r="T41" i="1" l="1"/>
  <c r="N41" i="1"/>
  <c r="V41" i="1" l="1"/>
  <c r="L42" i="1" s="1"/>
  <c r="U41" i="1"/>
  <c r="K42" i="1" s="1"/>
  <c r="O42" i="1" l="1"/>
  <c r="P42" i="1"/>
  <c r="M42" i="1"/>
  <c r="Q42" i="1"/>
  <c r="W42" i="1" s="1"/>
  <c r="N42" i="1" l="1"/>
  <c r="T42" i="1"/>
  <c r="V42" i="1" s="1"/>
  <c r="L43" i="1" s="1"/>
  <c r="Q43" i="1" l="1"/>
  <c r="W43" i="1" s="1"/>
  <c r="U42" i="1"/>
  <c r="K43" i="1" s="1"/>
  <c r="O43" i="1" l="1"/>
  <c r="M43" i="1" l="1"/>
  <c r="T43" i="1" s="1"/>
  <c r="P43" i="1"/>
  <c r="N43" i="1" l="1"/>
  <c r="V43" i="1"/>
  <c r="L44" i="1" s="1"/>
  <c r="U43" i="1"/>
  <c r="K44" i="1" s="1"/>
  <c r="Q44" i="1" l="1"/>
  <c r="W44" i="1" s="1"/>
  <c r="M44" i="1"/>
  <c r="O44" i="1" l="1"/>
  <c r="P44" i="1"/>
  <c r="N44" i="1"/>
  <c r="T44" i="1"/>
  <c r="V44" i="1" l="1"/>
  <c r="L45" i="1" s="1"/>
  <c r="U44" i="1"/>
  <c r="K45" i="1" s="1"/>
  <c r="Q45" i="1" l="1"/>
  <c r="W45" i="1" s="1"/>
  <c r="M45" i="1"/>
  <c r="O45" i="1" l="1"/>
  <c r="P45" i="1"/>
  <c r="T45" i="1"/>
  <c r="V45" i="1" s="1"/>
  <c r="L46" i="1" s="1"/>
  <c r="N45" i="1"/>
  <c r="Q46" i="1" l="1"/>
  <c r="W46" i="1" s="1"/>
  <c r="U45" i="1"/>
  <c r="K46" i="1" l="1"/>
  <c r="P46" i="1" s="1"/>
  <c r="M46" i="1" l="1"/>
  <c r="O46" i="1"/>
  <c r="N46" i="1"/>
  <c r="T46" i="1"/>
  <c r="V46" i="1" l="1"/>
  <c r="L47" i="1" s="1"/>
  <c r="U46" i="1"/>
  <c r="K47" i="1" s="1"/>
  <c r="O47" i="1" l="1"/>
  <c r="P47" i="1"/>
  <c r="M47" i="1"/>
  <c r="Q47" i="1"/>
  <c r="W47" i="1" s="1"/>
  <c r="T47" i="1" l="1"/>
  <c r="V47" i="1" s="1"/>
  <c r="L48" i="1" s="1"/>
  <c r="N47" i="1"/>
  <c r="Q48" i="1" l="1"/>
  <c r="W48" i="1" s="1"/>
  <c r="U47" i="1"/>
  <c r="K48" i="1" s="1"/>
  <c r="O48" i="1" l="1"/>
  <c r="M48" i="1" l="1"/>
  <c r="T48" i="1" s="1"/>
  <c r="V48" i="1" s="1"/>
  <c r="L49" i="1" s="1"/>
  <c r="P48" i="1"/>
  <c r="N48" i="1" l="1"/>
  <c r="Q49" i="1"/>
  <c r="W49" i="1" s="1"/>
  <c r="U48" i="1"/>
  <c r="K49" i="1" s="1"/>
  <c r="O49" i="1" l="1"/>
  <c r="M49" i="1"/>
  <c r="P49" i="1" l="1"/>
  <c r="N49" i="1"/>
  <c r="T49" i="1"/>
  <c r="V49" i="1" s="1"/>
  <c r="L50" i="1" s="1"/>
  <c r="Q50" i="1" l="1"/>
  <c r="W50" i="1" s="1"/>
  <c r="U49" i="1"/>
  <c r="K50" i="1" s="1"/>
  <c r="O50" i="1" l="1"/>
  <c r="P50" i="1"/>
  <c r="M50" i="1"/>
  <c r="T50" i="1" l="1"/>
  <c r="V50" i="1" s="1"/>
  <c r="L51" i="1" s="1"/>
  <c r="N50" i="1"/>
  <c r="Q51" i="1" l="1"/>
  <c r="W51" i="1" s="1"/>
  <c r="U50" i="1"/>
  <c r="K51" i="1" s="1"/>
  <c r="O51" i="1" l="1"/>
  <c r="P51" i="1"/>
  <c r="M51" i="1" l="1"/>
  <c r="T51" i="1" s="1"/>
  <c r="N51" i="1"/>
  <c r="V51" i="1" l="1"/>
  <c r="L52" i="1" s="1"/>
  <c r="U51" i="1"/>
  <c r="K52" i="1" s="1"/>
  <c r="Q52" i="1" l="1"/>
  <c r="W52" i="1" s="1"/>
  <c r="M52" i="1"/>
  <c r="O52" i="1" l="1"/>
  <c r="P52" i="1"/>
  <c r="N52" i="1"/>
  <c r="T52" i="1"/>
  <c r="V52" i="1" l="1"/>
  <c r="L53" i="1" s="1"/>
  <c r="Q53" i="1" s="1"/>
  <c r="W53" i="1" s="1"/>
  <c r="U52" i="1"/>
  <c r="K53" i="1" s="1"/>
  <c r="O53" i="1" l="1"/>
  <c r="P53" i="1" l="1"/>
  <c r="M53" i="1"/>
  <c r="T53" i="1" s="1"/>
  <c r="N53" i="1" l="1"/>
  <c r="V53" i="1"/>
  <c r="L54" i="1" s="1"/>
  <c r="U53" i="1"/>
  <c r="K54" i="1" s="1"/>
  <c r="Q54" i="1" l="1"/>
  <c r="W54" i="1" s="1"/>
  <c r="M54" i="1"/>
  <c r="O54" i="1" l="1"/>
  <c r="P54" i="1"/>
  <c r="N54" i="1"/>
  <c r="T54" i="1"/>
  <c r="V54" i="1" l="1"/>
  <c r="L55" i="1" s="1"/>
  <c r="U54" i="1"/>
  <c r="K55" i="1" s="1"/>
  <c r="O55" i="1" l="1"/>
  <c r="M55" i="1"/>
  <c r="P55" i="1"/>
  <c r="Q55" i="1"/>
  <c r="W55" i="1" s="1"/>
  <c r="N55" i="1" l="1"/>
  <c r="T55" i="1"/>
  <c r="V55" i="1" s="1"/>
  <c r="L56" i="1" s="1"/>
  <c r="Q56" i="1" l="1"/>
  <c r="W56" i="1" s="1"/>
  <c r="U55" i="1"/>
  <c r="K56" i="1" s="1"/>
  <c r="O56" i="1" l="1"/>
  <c r="M56" i="1" l="1"/>
  <c r="N56" i="1" s="1"/>
  <c r="P56" i="1"/>
  <c r="T56" i="1" l="1"/>
  <c r="V56" i="1" s="1"/>
  <c r="L57" i="1" s="1"/>
  <c r="Q57" i="1" s="1"/>
  <c r="W57" i="1" s="1"/>
  <c r="U56" i="1" l="1"/>
  <c r="K57" i="1" s="1"/>
  <c r="O57" i="1" s="1"/>
  <c r="P57" i="1" l="1"/>
  <c r="M57" i="1"/>
  <c r="T57" i="1" s="1"/>
  <c r="V57" i="1" s="1"/>
  <c r="L58" i="1" s="1"/>
  <c r="N57" i="1" l="1"/>
  <c r="Q58" i="1"/>
  <c r="W58" i="1" s="1"/>
  <c r="U57" i="1"/>
  <c r="K58" i="1" s="1"/>
  <c r="O58" i="1" l="1"/>
  <c r="P58" i="1"/>
  <c r="M58" i="1"/>
  <c r="N58" i="1" l="1"/>
  <c r="T58" i="1"/>
  <c r="V58" i="1" s="1"/>
  <c r="L59" i="1" s="1"/>
  <c r="U58" i="1" l="1"/>
  <c r="Q59" i="1"/>
  <c r="W59" i="1" s="1"/>
  <c r="K59" i="1" l="1"/>
  <c r="M59" i="1" s="1"/>
  <c r="O59" i="1" l="1"/>
  <c r="P59" i="1"/>
  <c r="T59" i="1"/>
  <c r="N59" i="1"/>
  <c r="V59" i="1" l="1"/>
  <c r="L60" i="1" s="1"/>
  <c r="U59" i="1"/>
  <c r="K60" i="1" s="1"/>
  <c r="O60" i="1" l="1"/>
  <c r="M60" i="1"/>
  <c r="P60" i="1"/>
  <c r="Q60" i="1"/>
  <c r="W60" i="1" l="1"/>
  <c r="N60" i="1"/>
  <c r="T60" i="1"/>
  <c r="V60" i="1" s="1"/>
  <c r="L61" i="1" s="1"/>
  <c r="Q61" i="1" l="1"/>
  <c r="W61" i="1" s="1"/>
  <c r="U60" i="1"/>
  <c r="K61" i="1" s="1"/>
  <c r="O61" i="1" l="1"/>
  <c r="P61" i="1" l="1"/>
  <c r="M61" i="1"/>
  <c r="T61" i="1" s="1"/>
  <c r="N61" i="1" l="1"/>
  <c r="V61" i="1"/>
  <c r="L62" i="1" s="1"/>
  <c r="U61" i="1"/>
  <c r="K62" i="1" s="1"/>
  <c r="Q62" i="1" l="1"/>
  <c r="W62" i="1" s="1"/>
  <c r="M62" i="1"/>
  <c r="O62" i="1" l="1"/>
  <c r="P62" i="1"/>
  <c r="T62" i="1"/>
  <c r="N62" i="1"/>
  <c r="V62" i="1" l="1"/>
  <c r="L63" i="1" s="1"/>
  <c r="Q63" i="1" s="1"/>
  <c r="U62" i="1"/>
  <c r="K63" i="1" s="1"/>
  <c r="O63" i="1" l="1"/>
  <c r="W63" i="1"/>
  <c r="M63" i="1" l="1"/>
  <c r="N63" i="1" s="1"/>
  <c r="P63" i="1"/>
  <c r="T63" i="1" l="1"/>
  <c r="V63" i="1" s="1"/>
  <c r="L64" i="1" s="1"/>
  <c r="U63" i="1" l="1"/>
  <c r="K64" i="1" s="1"/>
  <c r="O64" i="1" s="1"/>
  <c r="Q64" i="1"/>
  <c r="W64" i="1" s="1"/>
  <c r="P64" i="1" l="1"/>
  <c r="M64" i="1"/>
  <c r="T64" i="1" l="1"/>
  <c r="N64" i="1"/>
  <c r="U64" i="1" l="1"/>
  <c r="K65" i="1" s="1"/>
  <c r="V64" i="1"/>
  <c r="L65" i="1" s="1"/>
  <c r="O65" i="1" l="1"/>
  <c r="Q65" i="1"/>
  <c r="W65" i="1" s="1"/>
  <c r="P65" i="1"/>
  <c r="M65" i="1"/>
  <c r="T65" i="1" l="1"/>
  <c r="N65" i="1"/>
  <c r="V65" i="1" l="1"/>
  <c r="L66" i="1" s="1"/>
  <c r="U65" i="1"/>
  <c r="K66" i="1" s="1"/>
  <c r="O66" i="1" l="1"/>
  <c r="M66" i="1"/>
  <c r="P66" i="1"/>
  <c r="Q66" i="1"/>
  <c r="W66" i="1" s="1"/>
  <c r="N66" i="1" l="1"/>
  <c r="T66" i="1"/>
  <c r="V66" i="1" s="1"/>
  <c r="L67" i="1" s="1"/>
  <c r="Q67" i="1" l="1"/>
  <c r="W67" i="1" s="1"/>
  <c r="U66" i="1"/>
  <c r="K67" i="1" l="1"/>
  <c r="M67" i="1" s="1"/>
  <c r="P67" i="1" l="1"/>
  <c r="O67" i="1"/>
  <c r="N67" i="1"/>
  <c r="T67" i="1"/>
  <c r="V67" i="1" l="1"/>
  <c r="L68" i="1" s="1"/>
  <c r="Q68" i="1" s="1"/>
  <c r="W68" i="1" s="1"/>
  <c r="U67" i="1"/>
  <c r="K68" i="1" l="1"/>
  <c r="P68" i="1" s="1"/>
  <c r="M68" i="1" l="1"/>
  <c r="N68" i="1" s="1"/>
  <c r="O68" i="1"/>
  <c r="T68" i="1" l="1"/>
  <c r="V68" i="1" s="1"/>
  <c r="L69" i="1" s="1"/>
  <c r="Q69" i="1" s="1"/>
  <c r="W69" i="1" s="1"/>
  <c r="U68" i="1" l="1"/>
  <c r="K69" i="1" s="1"/>
  <c r="O69" i="1" s="1"/>
  <c r="M69" i="1" l="1"/>
  <c r="N69" i="1" s="1"/>
  <c r="P69" i="1"/>
  <c r="T69" i="1"/>
  <c r="V69" i="1" s="1"/>
  <c r="L70" i="1" s="1"/>
  <c r="Q70" i="1" s="1"/>
  <c r="W70" i="1" s="1"/>
  <c r="U69" i="1" l="1"/>
  <c r="K70" i="1" s="1"/>
  <c r="M70" i="1" s="1"/>
  <c r="P70" i="1" l="1"/>
  <c r="O70" i="1"/>
  <c r="N70" i="1"/>
  <c r="T70" i="1"/>
  <c r="U70" i="1" l="1"/>
  <c r="K71" i="1" s="1"/>
  <c r="V70" i="1"/>
  <c r="L71" i="1" s="1"/>
  <c r="O71" i="1" s="1"/>
  <c r="Q71" i="1" l="1"/>
  <c r="M71" i="1"/>
  <c r="P71" i="1"/>
  <c r="T71" i="1" l="1"/>
  <c r="V71" i="1" s="1"/>
  <c r="L72" i="1" s="1"/>
  <c r="Q72" i="1" s="1"/>
  <c r="N71" i="1"/>
  <c r="W71" i="1"/>
  <c r="U71" i="1"/>
  <c r="K72" i="1" s="1"/>
  <c r="O72" i="1" l="1"/>
  <c r="M72" i="1"/>
  <c r="P72" i="1"/>
  <c r="W72" i="1"/>
  <c r="N72" i="1" l="1"/>
  <c r="T72" i="1"/>
  <c r="V72" i="1" s="1"/>
  <c r="L73" i="1" s="1"/>
  <c r="Q73" i="1" l="1"/>
  <c r="W73" i="1" s="1"/>
  <c r="U72" i="1"/>
  <c r="K73" i="1" s="1"/>
  <c r="O73" i="1" l="1"/>
  <c r="P73" i="1" l="1"/>
  <c r="M73" i="1"/>
  <c r="N73" i="1" s="1"/>
  <c r="T73" i="1" l="1"/>
  <c r="V73" i="1" s="1"/>
  <c r="L74" i="1" s="1"/>
  <c r="U73" i="1" l="1"/>
  <c r="K74" i="1" s="1"/>
  <c r="M74" i="1" s="1"/>
  <c r="Q74" i="1"/>
  <c r="W74" i="1" s="1"/>
  <c r="O74" i="1" l="1"/>
  <c r="P74" i="1"/>
  <c r="N74" i="1"/>
  <c r="T74" i="1"/>
  <c r="V74" i="1" l="1"/>
  <c r="L75" i="1" s="1"/>
  <c r="U74" i="1"/>
  <c r="K75" i="1" s="1"/>
  <c r="Q75" i="1" l="1"/>
  <c r="W75" i="1" s="1"/>
  <c r="M75" i="1"/>
  <c r="P75" i="1" l="1"/>
  <c r="O75" i="1"/>
  <c r="N75" i="1"/>
  <c r="T75" i="1"/>
  <c r="V75" i="1" l="1"/>
  <c r="L76" i="1" s="1"/>
  <c r="U75" i="1"/>
  <c r="K76" i="1" s="1"/>
  <c r="O76" i="1" l="1"/>
  <c r="M76" i="1"/>
  <c r="P76" i="1"/>
  <c r="Q76" i="1"/>
  <c r="W76" i="1" l="1"/>
  <c r="N76" i="1"/>
  <c r="T76" i="1"/>
  <c r="V76" i="1" s="1"/>
  <c r="L77" i="1" s="1"/>
  <c r="Q77" i="1" l="1"/>
  <c r="U76" i="1"/>
  <c r="K77" i="1" s="1"/>
  <c r="O77" i="1" l="1"/>
  <c r="P77" i="1"/>
  <c r="W77" i="1"/>
  <c r="M77" i="1" l="1"/>
  <c r="T77" i="1" s="1"/>
  <c r="N77" i="1" l="1"/>
  <c r="V77" i="1"/>
  <c r="L78" i="1" s="1"/>
  <c r="U77" i="1"/>
  <c r="K78" i="1" s="1"/>
  <c r="Q78" i="1" l="1"/>
  <c r="W78" i="1" s="1"/>
  <c r="M78" i="1"/>
  <c r="O78" i="1" l="1"/>
  <c r="P78" i="1"/>
  <c r="T78" i="1"/>
  <c r="N78" i="1"/>
  <c r="V78" i="1" l="1"/>
  <c r="L79" i="1" s="1"/>
  <c r="Q79" i="1" s="1"/>
  <c r="U78" i="1"/>
  <c r="K79" i="1" s="1"/>
  <c r="O79" i="1" l="1"/>
  <c r="P79" i="1"/>
  <c r="W79" i="1"/>
  <c r="M79" i="1" l="1"/>
  <c r="N79" i="1" s="1"/>
  <c r="T79" i="1" l="1"/>
  <c r="V79" i="1" s="1"/>
  <c r="L80" i="1" s="1"/>
  <c r="Q80" i="1" s="1"/>
  <c r="W80" i="1" s="1"/>
  <c r="U79" i="1" l="1"/>
  <c r="K80" i="1" s="1"/>
  <c r="O80" i="1" s="1"/>
  <c r="P80" i="1" l="1"/>
  <c r="M80" i="1"/>
  <c r="N80" i="1" s="1"/>
  <c r="T80" i="1" l="1"/>
  <c r="V80" i="1" s="1"/>
  <c r="L81" i="1" s="1"/>
  <c r="Q81" i="1" s="1"/>
  <c r="U80" i="1" l="1"/>
  <c r="K81" i="1" s="1"/>
  <c r="O81" i="1" s="1"/>
  <c r="W81" i="1"/>
  <c r="P81" i="1" l="1"/>
  <c r="M81" i="1"/>
  <c r="T81" i="1" s="1"/>
  <c r="V81" i="1" s="1"/>
  <c r="L82" i="1" s="1"/>
  <c r="N81" i="1" l="1"/>
  <c r="U81" i="1"/>
  <c r="Q82" i="1"/>
  <c r="K82" i="1" l="1"/>
  <c r="P82" i="1" s="1"/>
  <c r="W82" i="1"/>
  <c r="M82" i="1" l="1"/>
  <c r="O82" i="1"/>
  <c r="T82" i="1" l="1"/>
  <c r="V82" i="1" s="1"/>
  <c r="L83" i="1" s="1"/>
  <c r="N82" i="1"/>
  <c r="U82" i="1" l="1"/>
  <c r="K83" i="1" s="1"/>
  <c r="P83" i="1" s="1"/>
  <c r="Q83" i="1"/>
  <c r="W83" i="1" s="1"/>
  <c r="M83" i="1" l="1"/>
  <c r="T83" i="1" s="1"/>
  <c r="O83" i="1"/>
  <c r="N83" i="1" l="1"/>
  <c r="U83" i="1"/>
  <c r="K84" i="1" s="1"/>
  <c r="P84" i="1" s="1"/>
  <c r="V83" i="1"/>
  <c r="L84" i="1" s="1"/>
  <c r="O84" i="1" l="1"/>
  <c r="Q84" i="1"/>
  <c r="W84" i="1" s="1"/>
  <c r="M84" i="1"/>
  <c r="T84" i="1" s="1"/>
  <c r="N84" i="1" l="1"/>
  <c r="V84" i="1"/>
  <c r="L85" i="1" s="1"/>
  <c r="U84" i="1"/>
  <c r="K85" i="1" s="1"/>
  <c r="M85" i="1" l="1"/>
  <c r="T85" i="1" s="1"/>
  <c r="P85" i="1"/>
  <c r="Q85" i="1"/>
  <c r="W85" i="1" s="1"/>
  <c r="O85" i="1"/>
  <c r="N85" i="1" l="1"/>
  <c r="V85" i="1"/>
  <c r="L86" i="1" s="1"/>
  <c r="U85" i="1"/>
  <c r="K86" i="1" s="1"/>
  <c r="O86" i="1" l="1"/>
  <c r="P86" i="1"/>
  <c r="M86" i="1"/>
  <c r="Q86" i="1"/>
  <c r="T86" i="1" l="1"/>
  <c r="V86" i="1" s="1"/>
  <c r="L87" i="1" s="1"/>
  <c r="Q87" i="1" s="1"/>
  <c r="W87" i="1" s="1"/>
  <c r="N86" i="1"/>
  <c r="W86" i="1"/>
  <c r="U86" i="1" l="1"/>
  <c r="K87" i="1" s="1"/>
  <c r="O87" i="1" s="1"/>
  <c r="P87" i="1" l="1"/>
  <c r="M87" i="1"/>
  <c r="T87" i="1" s="1"/>
  <c r="V87" i="1" s="1"/>
  <c r="L88" i="1" s="1"/>
  <c r="N87" i="1" l="1"/>
  <c r="Q88" i="1"/>
  <c r="W88" i="1" s="1"/>
  <c r="U87" i="1"/>
  <c r="K88" i="1" s="1"/>
  <c r="O88" i="1" l="1"/>
  <c r="P88" i="1" l="1"/>
  <c r="M88" i="1"/>
  <c r="N88" i="1" s="1"/>
  <c r="T88" i="1" l="1"/>
  <c r="V88" i="1" s="1"/>
  <c r="L89" i="1" s="1"/>
  <c r="Q89" i="1" s="1"/>
  <c r="W89" i="1" s="1"/>
  <c r="U88" i="1" l="1"/>
  <c r="K89" i="1" s="1"/>
  <c r="P89" i="1" s="1"/>
  <c r="M89" i="1" l="1"/>
  <c r="T89" i="1" s="1"/>
  <c r="O89" i="1"/>
  <c r="N89" i="1" l="1"/>
  <c r="V89" i="1"/>
  <c r="L90" i="1" s="1"/>
  <c r="U89" i="1"/>
  <c r="K90" i="1" s="1"/>
  <c r="O90" i="1" l="1"/>
  <c r="Q90" i="1"/>
  <c r="W90" i="1" s="1"/>
  <c r="M90" i="1" l="1"/>
  <c r="P90" i="1"/>
  <c r="N90" i="1" l="1"/>
  <c r="T90" i="1"/>
  <c r="V90" i="1" l="1"/>
  <c r="L91" i="1" s="1"/>
  <c r="U90" i="1"/>
  <c r="K91" i="1" s="1"/>
  <c r="O91" i="1" l="1"/>
  <c r="Q91" i="1"/>
  <c r="W91" i="1" l="1"/>
  <c r="M91" i="1"/>
  <c r="P91" i="1"/>
  <c r="N91" i="1" l="1"/>
  <c r="T91" i="1"/>
  <c r="V91" i="1" l="1"/>
  <c r="L92" i="1" s="1"/>
  <c r="U91" i="1"/>
  <c r="K92" i="1" s="1"/>
  <c r="O92" i="1" l="1"/>
  <c r="Q92" i="1"/>
  <c r="W92" i="1" s="1"/>
  <c r="P92" i="1" l="1"/>
  <c r="M92" i="1"/>
  <c r="T92" i="1" l="1"/>
  <c r="N92" i="1"/>
  <c r="V92" i="1" l="1"/>
  <c r="L93" i="1" s="1"/>
  <c r="U92" i="1"/>
  <c r="K93" i="1" s="1"/>
  <c r="O93" i="1" l="1"/>
  <c r="M93" i="1"/>
  <c r="P93" i="1"/>
  <c r="Q93" i="1"/>
  <c r="W93" i="1" l="1"/>
  <c r="N93" i="1"/>
  <c r="T93" i="1"/>
  <c r="V93" i="1" s="1"/>
  <c r="L94" i="1" s="1"/>
  <c r="Q94" i="1" l="1"/>
  <c r="W94" i="1" s="1"/>
  <c r="U93" i="1"/>
  <c r="K94" i="1" s="1"/>
  <c r="O94" i="1" l="1"/>
  <c r="P94" i="1"/>
  <c r="M94" i="1" l="1"/>
  <c r="N94" i="1" s="1"/>
  <c r="T94" i="1" l="1"/>
  <c r="V94" i="1" s="1"/>
  <c r="L95" i="1" s="1"/>
  <c r="U94" i="1" l="1"/>
  <c r="K95" i="1" s="1"/>
  <c r="M95" i="1" s="1"/>
  <c r="Q95" i="1"/>
  <c r="W95" i="1" s="1"/>
  <c r="O95" i="1" l="1"/>
  <c r="P95" i="1"/>
  <c r="T95" i="1"/>
  <c r="N95" i="1"/>
  <c r="V95" i="1" l="1"/>
  <c r="L96" i="1" s="1"/>
  <c r="U95" i="1"/>
  <c r="K96" i="1" s="1"/>
  <c r="O96" i="1" l="1"/>
  <c r="M96" i="1"/>
  <c r="P96" i="1"/>
  <c r="Q96" i="1"/>
  <c r="W96" i="1" l="1"/>
  <c r="T96" i="1"/>
  <c r="V96" i="1" s="1"/>
  <c r="L97" i="1" s="1"/>
  <c r="N96" i="1"/>
  <c r="U96" i="1" l="1"/>
  <c r="K97" i="1" s="1"/>
  <c r="Q97" i="1"/>
  <c r="O97" i="1" l="1"/>
  <c r="W97" i="1"/>
  <c r="P97" i="1" l="1"/>
  <c r="M97" i="1"/>
  <c r="N97" i="1" l="1"/>
  <c r="T97" i="1"/>
  <c r="V97" i="1" l="1"/>
  <c r="L98" i="1" s="1"/>
  <c r="U97" i="1"/>
  <c r="K98" i="1" s="1"/>
  <c r="Q98" i="1" l="1"/>
  <c r="W98" i="1" s="1"/>
  <c r="O98" i="1"/>
  <c r="P98" i="1" l="1"/>
  <c r="M98" i="1"/>
  <c r="N98" i="1" l="1"/>
  <c r="T98" i="1"/>
  <c r="V98" i="1" s="1"/>
  <c r="L99" i="1" s="1"/>
  <c r="Q99" i="1" l="1"/>
  <c r="W99" i="1" s="1"/>
  <c r="U98" i="1"/>
  <c r="K99" i="1" s="1"/>
  <c r="O99" i="1" l="1"/>
  <c r="M99" i="1" l="1"/>
  <c r="P99" i="1"/>
  <c r="T99" i="1" l="1"/>
  <c r="V99" i="1" s="1"/>
  <c r="L100" i="1" s="1"/>
  <c r="N99" i="1"/>
  <c r="Q100" i="1" l="1"/>
  <c r="W100" i="1" s="1"/>
  <c r="U99" i="1"/>
  <c r="K100" i="1" s="1"/>
  <c r="O100" i="1" l="1"/>
  <c r="M100" i="1" l="1"/>
  <c r="P100" i="1"/>
  <c r="N100" i="1" l="1"/>
  <c r="T100" i="1"/>
  <c r="V100" i="1" s="1"/>
  <c r="L101" i="1" s="1"/>
  <c r="Q101" i="1" l="1"/>
  <c r="U100" i="1"/>
  <c r="K101" i="1" l="1"/>
  <c r="M101" i="1" s="1"/>
  <c r="W101" i="1"/>
  <c r="P101" i="1" l="1"/>
  <c r="O101" i="1"/>
  <c r="T101" i="1"/>
  <c r="N101" i="1"/>
  <c r="V101" i="1" l="1"/>
  <c r="L102" i="1" s="1"/>
  <c r="Q102" i="1" s="1"/>
  <c r="W102" i="1" s="1"/>
  <c r="U101" i="1"/>
  <c r="K102" i="1" s="1"/>
  <c r="O102" i="1" l="1"/>
  <c r="M102" i="1" l="1"/>
  <c r="P102" i="1"/>
  <c r="T102" i="1" l="1"/>
  <c r="V102" i="1" s="1"/>
  <c r="L103" i="1" s="1"/>
  <c r="N102" i="1"/>
  <c r="Q103" i="1" l="1"/>
  <c r="W103" i="1" s="1"/>
  <c r="U102" i="1"/>
  <c r="K103" i="1" s="1"/>
  <c r="O103" i="1" l="1"/>
  <c r="M103" i="1" l="1"/>
  <c r="P103" i="1"/>
  <c r="N103" i="1" l="1"/>
  <c r="T103" i="1"/>
  <c r="V103" i="1" s="1"/>
  <c r="L104" i="1" s="1"/>
  <c r="Q104" i="1" l="1"/>
  <c r="W104" i="1" s="1"/>
  <c r="U103" i="1"/>
  <c r="K104" i="1" s="1"/>
  <c r="O104" i="1" l="1"/>
  <c r="M104" i="1" l="1"/>
  <c r="P104" i="1"/>
  <c r="T104" i="1" l="1"/>
  <c r="V104" i="1" s="1"/>
  <c r="L105" i="1" s="1"/>
  <c r="N104" i="1"/>
  <c r="U104" i="1" l="1"/>
  <c r="Q105" i="1"/>
  <c r="K105" i="1" l="1"/>
  <c r="P105" i="1" s="1"/>
  <c r="W105" i="1"/>
  <c r="M105" i="1" l="1"/>
  <c r="O105" i="1"/>
  <c r="N105" i="1" l="1"/>
  <c r="T105" i="1"/>
  <c r="V105" i="1" s="1"/>
  <c r="L106" i="1" s="1"/>
  <c r="Q106" i="1" l="1"/>
  <c r="W106" i="1" s="1"/>
  <c r="U105" i="1"/>
  <c r="K106" i="1" s="1"/>
  <c r="P106" i="1" s="1"/>
  <c r="M106" i="1" l="1"/>
  <c r="N106" i="1" s="1"/>
  <c r="O106" i="1"/>
  <c r="T106" i="1" l="1"/>
  <c r="V106" i="1" s="1"/>
  <c r="L107" i="1" s="1"/>
  <c r="Q107" i="1" s="1"/>
  <c r="U106" i="1" l="1"/>
  <c r="K107" i="1" s="1"/>
  <c r="W107" i="1"/>
  <c r="P107" i="1" l="1"/>
  <c r="M107" i="1"/>
  <c r="N107" i="1" s="1"/>
  <c r="O107" i="1"/>
  <c r="T107" i="1" l="1"/>
  <c r="V107" i="1" s="1"/>
  <c r="L108" i="1" s="1"/>
  <c r="Q108" i="1" s="1"/>
  <c r="U107" i="1" l="1"/>
  <c r="K108" i="1" s="1"/>
  <c r="M108" i="1" s="1"/>
  <c r="W108" i="1"/>
  <c r="P108" i="1" l="1"/>
  <c r="O108" i="1"/>
  <c r="N108" i="1"/>
  <c r="T108" i="1"/>
  <c r="V108" i="1" l="1"/>
  <c r="L109" i="1" s="1"/>
  <c r="Q109" i="1" s="1"/>
  <c r="U108" i="1"/>
  <c r="K109" i="1" l="1"/>
  <c r="W109" i="1"/>
  <c r="P109" i="1" l="1"/>
  <c r="M109" i="1"/>
  <c r="O109" i="1"/>
  <c r="N109" i="1"/>
  <c r="T109" i="1"/>
  <c r="V109" i="1" l="1"/>
  <c r="L110" i="1" s="1"/>
  <c r="Q110" i="1" s="1"/>
  <c r="W110" i="1" s="1"/>
  <c r="U109" i="1"/>
  <c r="K110" i="1" s="1"/>
  <c r="O110" i="1" l="1"/>
  <c r="M110" i="1" l="1"/>
  <c r="P110" i="1"/>
  <c r="T110" i="1" l="1"/>
  <c r="V110" i="1" s="1"/>
  <c r="L111" i="1" s="1"/>
  <c r="N110" i="1"/>
  <c r="Q111" i="1" l="1"/>
  <c r="W111" i="1" s="1"/>
  <c r="U110" i="1"/>
  <c r="K111" i="1" s="1"/>
  <c r="O111" i="1" l="1"/>
  <c r="M111" i="1" l="1"/>
  <c r="P111" i="1"/>
  <c r="T111" i="1" l="1"/>
  <c r="V111" i="1" s="1"/>
  <c r="L112" i="1" s="1"/>
  <c r="N111" i="1"/>
  <c r="Q112" i="1" l="1"/>
  <c r="W112" i="1" s="1"/>
  <c r="U111" i="1"/>
  <c r="K112" i="1" s="1"/>
  <c r="O112" i="1" l="1"/>
  <c r="M112" i="1" l="1"/>
  <c r="P112" i="1"/>
  <c r="N112" i="1" l="1"/>
  <c r="T112" i="1"/>
  <c r="V112" i="1" s="1"/>
  <c r="L113" i="1" s="1"/>
  <c r="Q113" i="1" l="1"/>
  <c r="W113" i="1" s="1"/>
  <c r="U112" i="1"/>
  <c r="K113" i="1" s="1"/>
  <c r="O113" i="1" l="1"/>
  <c r="M113" i="1" l="1"/>
  <c r="P113" i="1"/>
  <c r="T113" i="1" l="1"/>
  <c r="V113" i="1" s="1"/>
  <c r="L114" i="1" s="1"/>
  <c r="N113" i="1"/>
  <c r="Q114" i="1" l="1"/>
  <c r="W114" i="1" s="1"/>
  <c r="U113" i="1"/>
  <c r="K114" i="1" s="1"/>
  <c r="O114" i="1" l="1"/>
  <c r="M114" i="1" l="1"/>
  <c r="P114" i="1"/>
  <c r="T114" i="1" l="1"/>
  <c r="V114" i="1" s="1"/>
  <c r="L115" i="1" s="1"/>
  <c r="N114" i="1"/>
  <c r="Q115" i="1" l="1"/>
  <c r="U114" i="1"/>
  <c r="K115" i="1" l="1"/>
  <c r="M115" i="1" s="1"/>
  <c r="W115" i="1"/>
  <c r="P115" i="1" l="1"/>
  <c r="O115" i="1"/>
  <c r="N115" i="1"/>
  <c r="T115" i="1"/>
  <c r="V115" i="1" s="1"/>
  <c r="L116" i="1" s="1"/>
  <c r="Q116" i="1" l="1"/>
  <c r="W116" i="1" s="1"/>
  <c r="U115" i="1"/>
  <c r="K116" i="1" s="1"/>
  <c r="O116" i="1" l="1"/>
  <c r="M116" i="1" l="1"/>
  <c r="P116" i="1"/>
  <c r="T116" i="1" l="1"/>
  <c r="V116" i="1" s="1"/>
  <c r="L117" i="1" s="1"/>
  <c r="N116" i="1"/>
  <c r="Q117" i="1" l="1"/>
  <c r="U116" i="1"/>
  <c r="K117" i="1" l="1"/>
  <c r="P117" i="1" s="1"/>
  <c r="W117" i="1"/>
  <c r="M117" i="1" l="1"/>
  <c r="N117" i="1" s="1"/>
  <c r="O117" i="1"/>
  <c r="T117" i="1"/>
  <c r="V117" i="1" l="1"/>
  <c r="L118" i="1" s="1"/>
  <c r="Q118" i="1" s="1"/>
  <c r="W118" i="1" s="1"/>
  <c r="U117" i="1"/>
  <c r="K118" i="1" s="1"/>
  <c r="O118" i="1" l="1"/>
  <c r="M118" i="1" l="1"/>
  <c r="P118" i="1"/>
  <c r="N118" i="1" l="1"/>
  <c r="T118" i="1"/>
  <c r="V118" i="1" s="1"/>
  <c r="L119" i="1" s="1"/>
  <c r="Q119" i="1" l="1"/>
  <c r="W119" i="1" s="1"/>
  <c r="U118" i="1"/>
  <c r="K119" i="1" s="1"/>
  <c r="O119" i="1" l="1"/>
  <c r="M119" i="1" l="1"/>
  <c r="P119" i="1"/>
  <c r="N119" i="1" l="1"/>
  <c r="T119" i="1"/>
  <c r="V119" i="1" s="1"/>
  <c r="L120" i="1" s="1"/>
  <c r="Q120" i="1" l="1"/>
  <c r="W120" i="1" s="1"/>
  <c r="U119" i="1"/>
  <c r="K120" i="1" s="1"/>
  <c r="O120" i="1" l="1"/>
  <c r="M120" i="1" l="1"/>
  <c r="P120" i="1"/>
  <c r="T120" i="1" l="1"/>
  <c r="V120" i="1" s="1"/>
  <c r="L121" i="1" s="1"/>
  <c r="N120" i="1"/>
  <c r="Q121" i="1" l="1"/>
  <c r="U120" i="1"/>
  <c r="K121" i="1" l="1"/>
  <c r="W121" i="1"/>
  <c r="P121" i="1" l="1"/>
  <c r="M121" i="1"/>
  <c r="N121" i="1" s="1"/>
  <c r="O121" i="1"/>
  <c r="T121" i="1" l="1"/>
  <c r="V121" i="1" s="1"/>
  <c r="L122" i="1" s="1"/>
  <c r="Q122" i="1" s="1"/>
  <c r="U121" i="1"/>
  <c r="K122" i="1" l="1"/>
  <c r="W122" i="1"/>
  <c r="M122" i="1"/>
  <c r="P122" i="1"/>
  <c r="O122" i="1" l="1"/>
  <c r="T122" i="1"/>
  <c r="N122" i="1"/>
  <c r="V122" i="1" l="1"/>
  <c r="L123" i="1" s="1"/>
  <c r="Q123" i="1" s="1"/>
  <c r="W123" i="1" s="1"/>
  <c r="U122" i="1"/>
  <c r="K123" i="1" s="1"/>
  <c r="O123" i="1" l="1"/>
  <c r="M123" i="1" l="1"/>
  <c r="P123" i="1"/>
  <c r="N123" i="1" l="1"/>
  <c r="T123" i="1"/>
  <c r="V123" i="1" s="1"/>
  <c r="L124" i="1" s="1"/>
  <c r="Q124" i="1" l="1"/>
  <c r="W124" i="1" s="1"/>
  <c r="U123" i="1"/>
  <c r="K124" i="1" s="1"/>
  <c r="O124" i="1" l="1"/>
  <c r="M124" i="1" l="1"/>
  <c r="P124" i="1"/>
  <c r="N124" i="1" l="1"/>
  <c r="T124" i="1"/>
  <c r="V124" i="1" s="1"/>
  <c r="L125" i="1" s="1"/>
  <c r="Q125" i="1" l="1"/>
  <c r="U124" i="1"/>
  <c r="K125" i="1" l="1"/>
  <c r="M125" i="1" s="1"/>
  <c r="W125" i="1"/>
  <c r="P125" i="1" l="1"/>
  <c r="O125" i="1"/>
  <c r="T125" i="1"/>
  <c r="N125" i="1"/>
  <c r="V125" i="1" l="1"/>
  <c r="L126" i="1" s="1"/>
  <c r="Q126" i="1" s="1"/>
  <c r="W126" i="1" s="1"/>
  <c r="U125" i="1"/>
  <c r="K126" i="1" s="1"/>
  <c r="O126" i="1" l="1"/>
  <c r="M126" i="1" l="1"/>
  <c r="P126" i="1"/>
  <c r="T126" i="1" l="1"/>
  <c r="V126" i="1" s="1"/>
  <c r="L127" i="1" s="1"/>
  <c r="N126" i="1"/>
  <c r="Q127" i="1" l="1"/>
  <c r="W127" i="1"/>
  <c r="U126" i="1"/>
  <c r="K127" i="1" s="1"/>
  <c r="O127" i="1" l="1"/>
  <c r="M127" i="1" l="1"/>
  <c r="P127" i="1"/>
  <c r="N127" i="1" l="1"/>
  <c r="T127" i="1"/>
  <c r="V127" i="1" s="1"/>
  <c r="L128" i="1" s="1"/>
  <c r="Q128" i="1" l="1"/>
  <c r="W128" i="1" s="1"/>
  <c r="U127" i="1"/>
  <c r="K128" i="1" s="1"/>
  <c r="O128" i="1" l="1"/>
  <c r="M128" i="1" l="1"/>
  <c r="P128" i="1"/>
  <c r="N128" i="1" l="1"/>
  <c r="T128" i="1"/>
  <c r="V128" i="1" s="1"/>
  <c r="L129" i="1" s="1"/>
  <c r="Q129" i="1" l="1"/>
  <c r="U128" i="1"/>
  <c r="K129" i="1" l="1"/>
  <c r="M129" i="1" s="1"/>
  <c r="W129" i="1"/>
  <c r="P129" i="1" l="1"/>
  <c r="O129" i="1"/>
  <c r="N129" i="1"/>
  <c r="T129" i="1"/>
  <c r="V129" i="1" l="1"/>
  <c r="L130" i="1" s="1"/>
  <c r="Q130" i="1" s="1"/>
  <c r="U129" i="1"/>
  <c r="K130" i="1" l="1"/>
  <c r="M130" i="1" s="1"/>
  <c r="W130" i="1"/>
  <c r="P130" i="1"/>
  <c r="O130" i="1" l="1"/>
  <c r="N130" i="1"/>
  <c r="T130" i="1"/>
  <c r="V130" i="1" l="1"/>
  <c r="L131" i="1" s="1"/>
  <c r="Q131" i="1" s="1"/>
  <c r="U130" i="1"/>
  <c r="K131" i="1" l="1"/>
  <c r="W131" i="1"/>
  <c r="M131" i="1"/>
  <c r="P131" i="1"/>
  <c r="O131" i="1" l="1"/>
  <c r="T131" i="1"/>
  <c r="U131" i="1" s="1"/>
  <c r="K132" i="1" s="1"/>
  <c r="N131" i="1"/>
  <c r="V131" i="1" l="1"/>
  <c r="L132" i="1" s="1"/>
  <c r="O132" i="1" s="1"/>
  <c r="P132" i="1"/>
  <c r="Q132" i="1" l="1"/>
  <c r="M132" i="1"/>
  <c r="T132" i="1" s="1"/>
  <c r="V132" i="1" s="1"/>
  <c r="L133" i="1" s="1"/>
  <c r="Q133" i="1" s="1"/>
  <c r="W132" i="1"/>
  <c r="N132" i="1" l="1"/>
  <c r="W133" i="1"/>
  <c r="U132" i="1"/>
  <c r="K133" i="1" s="1"/>
  <c r="O133" i="1" l="1"/>
  <c r="M133" i="1" l="1"/>
  <c r="P133" i="1"/>
  <c r="T133" i="1" l="1"/>
  <c r="V133" i="1" s="1"/>
  <c r="L134" i="1" s="1"/>
  <c r="N133" i="1"/>
  <c r="Q134" i="1" l="1"/>
  <c r="W134" i="1" s="1"/>
  <c r="U133" i="1"/>
  <c r="K134" i="1" s="1"/>
  <c r="O134" i="1" l="1"/>
  <c r="M134" i="1" l="1"/>
  <c r="P134" i="1"/>
  <c r="N134" i="1" l="1"/>
  <c r="T134" i="1"/>
  <c r="V134" i="1" s="1"/>
  <c r="L135" i="1" s="1"/>
  <c r="Q135" i="1" l="1"/>
  <c r="W135" i="1" s="1"/>
  <c r="U134" i="1"/>
  <c r="K135" i="1" s="1"/>
  <c r="O135" i="1" l="1"/>
  <c r="M135" i="1" l="1"/>
  <c r="P135" i="1"/>
  <c r="N135" i="1" l="1"/>
  <c r="T135" i="1"/>
  <c r="V135" i="1" s="1"/>
  <c r="L136" i="1" s="1"/>
  <c r="Q136" i="1" l="1"/>
  <c r="W136" i="1" s="1"/>
  <c r="C6" i="2" s="1"/>
  <c r="U135" i="1"/>
  <c r="K136" i="1" s="1"/>
  <c r="O136" i="1" l="1"/>
  <c r="C7" i="2"/>
  <c r="H3" i="2" s="1"/>
  <c r="H4" i="2" l="1"/>
  <c r="I3" i="2"/>
  <c r="J4" i="2"/>
  <c r="M136" i="1"/>
  <c r="P136" i="1"/>
  <c r="C10" i="2" s="1"/>
  <c r="T136" i="1" l="1"/>
  <c r="V136" i="1" s="1"/>
  <c r="L137" i="1" s="1"/>
  <c r="N136" i="1"/>
  <c r="C9" i="2" s="1"/>
  <c r="C8" i="2"/>
  <c r="E20" i="4" s="1"/>
  <c r="H5" i="2"/>
  <c r="I4" i="2"/>
  <c r="E22" i="4" l="1"/>
  <c r="E29" i="4" s="1"/>
  <c r="Q137" i="1"/>
  <c r="W137" i="1" s="1"/>
  <c r="H6" i="2"/>
  <c r="I5" i="2"/>
  <c r="J5" i="2"/>
  <c r="J6" i="2" s="1"/>
  <c r="U136" i="1"/>
  <c r="K137" i="1" s="1"/>
  <c r="E4" i="5" l="1"/>
  <c r="H4" i="5" s="1"/>
  <c r="I4" i="5" s="1"/>
  <c r="D31" i="4"/>
  <c r="G4" i="5"/>
  <c r="D25" i="5" s="1"/>
  <c r="D29" i="5" s="1"/>
  <c r="D30" i="5" s="1"/>
  <c r="AB6" i="5"/>
  <c r="O137" i="1"/>
  <c r="I6" i="2"/>
  <c r="H7" i="2"/>
  <c r="E25" i="5" l="1"/>
  <c r="J7" i="2"/>
  <c r="H8" i="2"/>
  <c r="I7" i="2"/>
  <c r="E26" i="5"/>
  <c r="F25" i="5"/>
  <c r="E29" i="5"/>
  <c r="E30" i="5" s="1"/>
  <c r="E27" i="5" s="1"/>
  <c r="E28" i="5" s="1"/>
  <c r="M137" i="1"/>
  <c r="P137" i="1"/>
  <c r="F26" i="5" l="1"/>
  <c r="F29" i="5"/>
  <c r="F30" i="5" s="1"/>
  <c r="F27" i="5" s="1"/>
  <c r="F28" i="5" s="1"/>
  <c r="G25" i="5"/>
  <c r="G26" i="5" s="1"/>
  <c r="J8" i="2"/>
  <c r="I8" i="2"/>
  <c r="H9" i="2"/>
  <c r="N137" i="1"/>
  <c r="T137" i="1"/>
  <c r="H10" i="2" l="1"/>
  <c r="I9" i="2"/>
  <c r="J9" i="2"/>
  <c r="G29" i="5"/>
  <c r="G30" i="5" s="1"/>
  <c r="G27" i="5" s="1"/>
  <c r="G28" i="5" s="1"/>
  <c r="H25" i="5"/>
  <c r="H26" i="5" s="1"/>
  <c r="V137" i="1"/>
  <c r="L138" i="1" s="1"/>
  <c r="U137" i="1"/>
  <c r="K138" i="1" s="1"/>
  <c r="J10" i="2" l="1"/>
  <c r="O138" i="1"/>
  <c r="Q138" i="1"/>
  <c r="I25" i="5"/>
  <c r="I26" i="5" s="1"/>
  <c r="H29" i="5"/>
  <c r="H30" i="5" s="1"/>
  <c r="H27" i="5" s="1"/>
  <c r="H28" i="5" s="1"/>
  <c r="M138" i="1"/>
  <c r="P138" i="1"/>
  <c r="H11" i="2"/>
  <c r="J11" i="2" s="1"/>
  <c r="I10" i="2"/>
  <c r="J25" i="5" l="1"/>
  <c r="I29" i="5"/>
  <c r="I30" i="5" s="1"/>
  <c r="I27" i="5" s="1"/>
  <c r="I28" i="5" s="1"/>
  <c r="H12" i="2"/>
  <c r="I11" i="2"/>
  <c r="W138" i="1"/>
  <c r="T138" i="1"/>
  <c r="V138" i="1" s="1"/>
  <c r="L139" i="1" s="1"/>
  <c r="N138" i="1"/>
  <c r="Q139" i="1" l="1"/>
  <c r="W139" i="1" s="1"/>
  <c r="I12" i="2"/>
  <c r="H13" i="2"/>
  <c r="U138" i="1"/>
  <c r="K139" i="1" s="1"/>
  <c r="J12" i="2"/>
  <c r="J26" i="5"/>
  <c r="K25" i="5"/>
  <c r="J29" i="5"/>
  <c r="J30" i="5" s="1"/>
  <c r="J13" i="2" l="1"/>
  <c r="I13" i="2"/>
  <c r="H14" i="2"/>
  <c r="K26" i="5"/>
  <c r="L25" i="5"/>
  <c r="K29" i="5"/>
  <c r="K30" i="5" s="1"/>
  <c r="K27" i="5" s="1"/>
  <c r="O139" i="1"/>
  <c r="J27" i="5"/>
  <c r="J28" i="5" s="1"/>
  <c r="K28" i="5" l="1"/>
  <c r="M25" i="5"/>
  <c r="M26" i="5" s="1"/>
  <c r="L29" i="5"/>
  <c r="L30" i="5" s="1"/>
  <c r="L26" i="5"/>
  <c r="M139" i="1"/>
  <c r="P139" i="1"/>
  <c r="H15" i="2"/>
  <c r="I14" i="2"/>
  <c r="J14" i="2"/>
  <c r="L27" i="5" l="1"/>
  <c r="L28" i="5" s="1"/>
  <c r="J15" i="2"/>
  <c r="T139" i="1"/>
  <c r="V139" i="1" s="1"/>
  <c r="L140" i="1" s="1"/>
  <c r="N139" i="1"/>
  <c r="I15" i="2"/>
  <c r="H16" i="2"/>
  <c r="U139" i="1"/>
  <c r="K140" i="1" s="1"/>
  <c r="N25" i="5"/>
  <c r="M29" i="5"/>
  <c r="M30" i="5" s="1"/>
  <c r="M27" i="5" s="1"/>
  <c r="M28" i="5" l="1"/>
  <c r="O140" i="1"/>
  <c r="H17" i="2"/>
  <c r="I16" i="2"/>
  <c r="M140" i="1"/>
  <c r="P140" i="1"/>
  <c r="N26" i="5"/>
  <c r="N29" i="5"/>
  <c r="N30" i="5" s="1"/>
  <c r="O25" i="5"/>
  <c r="O26" i="5" s="1"/>
  <c r="J16" i="2"/>
  <c r="Q140" i="1"/>
  <c r="J17" i="2" l="1"/>
  <c r="W140" i="1"/>
  <c r="T140" i="1"/>
  <c r="V140" i="1" s="1"/>
  <c r="L141" i="1" s="1"/>
  <c r="N140" i="1"/>
  <c r="N27" i="5"/>
  <c r="N28" i="5" s="1"/>
  <c r="J18" i="2"/>
  <c r="O29" i="5"/>
  <c r="O30" i="5" s="1"/>
  <c r="O27" i="5" s="1"/>
  <c r="O28" i="5" s="1"/>
  <c r="P25" i="5"/>
  <c r="P26" i="5" s="1"/>
  <c r="I17" i="2"/>
  <c r="H18" i="2"/>
  <c r="Q141" i="1" l="1"/>
  <c r="W141" i="1" s="1"/>
  <c r="U140" i="1"/>
  <c r="K141" i="1" s="1"/>
  <c r="H19" i="2"/>
  <c r="J19" i="2" s="1"/>
  <c r="I18" i="2"/>
  <c r="P29" i="5"/>
  <c r="P30" i="5" s="1"/>
  <c r="P27" i="5" s="1"/>
  <c r="P28" i="5" s="1"/>
  <c r="Q25" i="5"/>
  <c r="Q26" i="5" s="1"/>
  <c r="I19" i="2" l="1"/>
  <c r="H20" i="2"/>
  <c r="O141" i="1"/>
  <c r="Q29" i="5"/>
  <c r="Q30" i="5" s="1"/>
  <c r="Q27" i="5" s="1"/>
  <c r="Q28" i="5" s="1"/>
  <c r="R25" i="5"/>
  <c r="M141" i="1" l="1"/>
  <c r="P141" i="1"/>
  <c r="S25" i="5"/>
  <c r="R29" i="5"/>
  <c r="R30" i="5" s="1"/>
  <c r="H21" i="2"/>
  <c r="I20" i="2"/>
  <c r="R26" i="5"/>
  <c r="J20" i="2"/>
  <c r="R27" i="5" l="1"/>
  <c r="R28" i="5" s="1"/>
  <c r="J21" i="2"/>
  <c r="H22" i="2"/>
  <c r="I21" i="2"/>
  <c r="S26" i="5"/>
  <c r="S29" i="5"/>
  <c r="S30" i="5" s="1"/>
  <c r="T25" i="5"/>
  <c r="N141" i="1"/>
  <c r="T141" i="1"/>
  <c r="V141" i="1" s="1"/>
  <c r="L142" i="1" s="1"/>
  <c r="S27" i="5" l="1"/>
  <c r="S28" i="5" s="1"/>
  <c r="Q142" i="1"/>
  <c r="W142" i="1" s="1"/>
  <c r="T26" i="5"/>
  <c r="T29" i="5"/>
  <c r="T30" i="5" s="1"/>
  <c r="U25" i="5"/>
  <c r="J22" i="2"/>
  <c r="H23" i="2"/>
  <c r="I23" i="2" s="1"/>
  <c r="I22" i="2"/>
  <c r="U141" i="1"/>
  <c r="K142" i="1" s="1"/>
  <c r="T27" i="5" l="1"/>
  <c r="T28" i="5" s="1"/>
  <c r="U26" i="5"/>
  <c r="V25" i="5"/>
  <c r="V26" i="5" s="1"/>
  <c r="U29" i="5"/>
  <c r="U30" i="5" s="1"/>
  <c r="U27" i="5" s="1"/>
  <c r="U28" i="5" s="1"/>
  <c r="J23" i="2"/>
  <c r="C20" i="2" s="1" a="1"/>
  <c r="C20" i="2" s="1"/>
  <c r="O142" i="1"/>
  <c r="M142" i="1" l="1"/>
  <c r="P142" i="1"/>
  <c r="V29" i="5"/>
  <c r="V30" i="5" s="1"/>
  <c r="V27" i="5" s="1"/>
  <c r="V28" i="5" s="1"/>
  <c r="W25" i="5"/>
  <c r="X25" i="5" l="1"/>
  <c r="X26" i="5" s="1"/>
  <c r="W29" i="5"/>
  <c r="W30" i="5" s="1"/>
  <c r="W26" i="5"/>
  <c r="N142" i="1"/>
  <c r="T142" i="1"/>
  <c r="V142" i="1" s="1"/>
  <c r="L143" i="1" s="1"/>
  <c r="U142" i="1" l="1"/>
  <c r="K143" i="1" s="1"/>
  <c r="O143" i="1" s="1"/>
  <c r="Q143" i="1"/>
  <c r="W27" i="5"/>
  <c r="W28" i="5" s="1"/>
  <c r="Y25" i="5"/>
  <c r="X29" i="5"/>
  <c r="X30" i="5" s="1"/>
  <c r="X27" i="5" s="1"/>
  <c r="P143" i="1" l="1"/>
  <c r="M143" i="1"/>
  <c r="X28" i="5"/>
  <c r="W143" i="1"/>
  <c r="Y29" i="5"/>
  <c r="Y30" i="5" s="1"/>
  <c r="Z25" i="5"/>
  <c r="N143" i="1"/>
  <c r="T143" i="1"/>
  <c r="V143" i="1" s="1"/>
  <c r="L144" i="1" s="1"/>
  <c r="Y26" i="5"/>
  <c r="Q144" i="1" l="1"/>
  <c r="Y27" i="5"/>
  <c r="Y28" i="5" s="1"/>
  <c r="Z26" i="5"/>
  <c r="Z29" i="5"/>
  <c r="Z30" i="5" s="1"/>
  <c r="AA25" i="5"/>
  <c r="AA26" i="5" s="1"/>
  <c r="U143" i="1"/>
  <c r="Z27" i="5" l="1"/>
  <c r="Z28" i="5" s="1"/>
  <c r="K144" i="1"/>
  <c r="AA29" i="5"/>
  <c r="AA30" i="5" s="1"/>
  <c r="AA27" i="5" s="1"/>
  <c r="AA28" i="5" s="1"/>
  <c r="AB25" i="5"/>
  <c r="M144" i="1"/>
  <c r="P144" i="1"/>
  <c r="W144" i="1"/>
  <c r="O144" i="1" l="1"/>
  <c r="AB29" i="5"/>
  <c r="AB30" i="5" s="1"/>
  <c r="AC25" i="5"/>
  <c r="AC26" i="5" s="1"/>
  <c r="N144" i="1"/>
  <c r="T144" i="1"/>
  <c r="V144" i="1" s="1"/>
  <c r="L145" i="1" s="1"/>
  <c r="AB26" i="5"/>
  <c r="U144" i="1" l="1"/>
  <c r="K145" i="1" s="1"/>
  <c r="O145" i="1" s="1"/>
  <c r="Q145" i="1"/>
  <c r="W145" i="1" s="1"/>
  <c r="AC29" i="5"/>
  <c r="AC30" i="5" s="1"/>
  <c r="AC27" i="5" s="1"/>
  <c r="AD25" i="5"/>
  <c r="AB27" i="5"/>
  <c r="AB28" i="5" s="1"/>
  <c r="AC28" i="5" l="1"/>
  <c r="AD29" i="5"/>
  <c r="AD30" i="5" s="1"/>
  <c r="AE25" i="5"/>
  <c r="AD26" i="5"/>
  <c r="M145" i="1"/>
  <c r="P145" i="1"/>
  <c r="T145" i="1" l="1"/>
  <c r="V145" i="1" s="1"/>
  <c r="L146" i="1" s="1"/>
  <c r="N145" i="1"/>
  <c r="U145" i="1"/>
  <c r="K146" i="1" s="1"/>
  <c r="AE26" i="5"/>
  <c r="AE29" i="5"/>
  <c r="AE30" i="5" s="1"/>
  <c r="AE27" i="5" s="1"/>
  <c r="AF25" i="5"/>
  <c r="AD27" i="5"/>
  <c r="AD28" i="5" s="1"/>
  <c r="Q146" i="1" l="1"/>
  <c r="O146" i="1"/>
  <c r="AE28" i="5"/>
  <c r="AF26" i="5"/>
  <c r="AG25" i="5"/>
  <c r="AF29" i="5"/>
  <c r="AF30" i="5" s="1"/>
  <c r="AF27" i="5" s="1"/>
  <c r="AF28" i="5" s="1"/>
  <c r="W146" i="1"/>
  <c r="AG26" i="5" l="1"/>
  <c r="AH25" i="5"/>
  <c r="AH26" i="5" s="1"/>
  <c r="AG29" i="5"/>
  <c r="AG30" i="5" s="1"/>
  <c r="AG27" i="5" s="1"/>
  <c r="AG28" i="5" s="1"/>
  <c r="M146" i="1"/>
  <c r="P146" i="1"/>
  <c r="T146" i="1" l="1"/>
  <c r="V146" i="1" s="1"/>
  <c r="L147" i="1" s="1"/>
  <c r="N146" i="1"/>
  <c r="AI25" i="5"/>
  <c r="AI26" i="5" s="1"/>
  <c r="AH29" i="5"/>
  <c r="AH30" i="5" s="1"/>
  <c r="AH27" i="5" s="1"/>
  <c r="AH28" i="5" s="1"/>
  <c r="U146" i="1"/>
  <c r="K147" i="1" s="1"/>
  <c r="Q147" i="1" l="1"/>
  <c r="W147" i="1" s="1"/>
  <c r="AJ25" i="5"/>
  <c r="AJ26" i="5" s="1"/>
  <c r="AI29" i="5"/>
  <c r="AI30" i="5" s="1"/>
  <c r="AI27" i="5" s="1"/>
  <c r="AI28" i="5" s="1"/>
  <c r="O147" i="1"/>
  <c r="M147" i="1" l="1"/>
  <c r="P147" i="1"/>
  <c r="AK25" i="5"/>
  <c r="AJ29" i="5"/>
  <c r="AJ30" i="5" s="1"/>
  <c r="AJ27" i="5" s="1"/>
  <c r="AJ28" i="5" s="1"/>
  <c r="AL25" i="5" l="1"/>
  <c r="AL26" i="5" s="1"/>
  <c r="AK29" i="5"/>
  <c r="AK30" i="5" s="1"/>
  <c r="AK26" i="5"/>
  <c r="N147" i="1"/>
  <c r="T147" i="1"/>
  <c r="V147" i="1" s="1"/>
  <c r="L148" i="1" s="1"/>
  <c r="AK27" i="5" l="1"/>
  <c r="AK28" i="5" s="1"/>
  <c r="Q148" i="1"/>
  <c r="U147" i="1"/>
  <c r="AL29" i="5"/>
  <c r="AL30" i="5" s="1"/>
  <c r="AL27" i="5" s="1"/>
  <c r="AL28" i="5" s="1"/>
  <c r="AM25" i="5"/>
  <c r="K148" i="1" l="1"/>
  <c r="W148" i="1"/>
  <c r="AM26" i="5"/>
  <c r="AM29" i="5"/>
  <c r="AM30" i="5" s="1"/>
  <c r="AM27" i="5" s="1"/>
  <c r="AM28" i="5" s="1"/>
  <c r="AN25" i="5"/>
  <c r="AN26" i="5" s="1"/>
  <c r="P148" i="1" l="1"/>
  <c r="M148" i="1"/>
  <c r="T148" i="1" s="1"/>
  <c r="O148" i="1"/>
  <c r="AN29" i="5"/>
  <c r="AN30" i="5" s="1"/>
  <c r="AN27" i="5" s="1"/>
  <c r="AN28" i="5" s="1"/>
  <c r="AO25" i="5"/>
  <c r="N148" i="1" l="1"/>
  <c r="V148" i="1"/>
  <c r="L149" i="1" s="1"/>
  <c r="Q149" i="1" s="1"/>
  <c r="U148" i="1"/>
  <c r="K149" i="1" s="1"/>
  <c r="P149" i="1" s="1"/>
  <c r="AO26" i="5"/>
  <c r="AO29" i="5"/>
  <c r="AO30" i="5" s="1"/>
  <c r="AP25" i="5"/>
  <c r="AP26" i="5" s="1"/>
  <c r="M149" i="1" l="1"/>
  <c r="O149" i="1"/>
  <c r="T149" i="1"/>
  <c r="N149" i="1"/>
  <c r="W149" i="1"/>
  <c r="AQ25" i="5"/>
  <c r="AQ26" i="5" s="1"/>
  <c r="AP29" i="5"/>
  <c r="AP30" i="5" s="1"/>
  <c r="AP27" i="5" s="1"/>
  <c r="AO27" i="5"/>
  <c r="AO28" i="5" s="1"/>
  <c r="V149" i="1" l="1"/>
  <c r="L150" i="1" s="1"/>
  <c r="Q150" i="1" s="1"/>
  <c r="AP28" i="5"/>
  <c r="AR25" i="5"/>
  <c r="AR26" i="5" s="1"/>
  <c r="AQ29" i="5"/>
  <c r="AQ30" i="5" s="1"/>
  <c r="AQ27" i="5" s="1"/>
  <c r="U149" i="1"/>
  <c r="AQ28" i="5" l="1"/>
  <c r="K150" i="1"/>
  <c r="W150" i="1"/>
  <c r="AS25" i="5"/>
  <c r="AR29" i="5"/>
  <c r="AR30" i="5" s="1"/>
  <c r="AR27" i="5" s="1"/>
  <c r="AR28" i="5" s="1"/>
  <c r="M150" i="1"/>
  <c r="P150" i="1"/>
  <c r="O150" i="1" l="1"/>
  <c r="T150" i="1"/>
  <c r="N150" i="1"/>
  <c r="AS26" i="5"/>
  <c r="AS29" i="5"/>
  <c r="AS30" i="5" s="1"/>
  <c r="AS27" i="5" s="1"/>
  <c r="AS28" i="5" s="1"/>
  <c r="AT25" i="5"/>
  <c r="AT26" i="5" s="1"/>
  <c r="AU25" i="5" l="1"/>
  <c r="AT29" i="5"/>
  <c r="AT30" i="5" s="1"/>
  <c r="AT27" i="5" s="1"/>
  <c r="AT28" i="5" s="1"/>
  <c r="V150" i="1"/>
  <c r="L151" i="1" s="1"/>
  <c r="U150" i="1"/>
  <c r="K151" i="1" s="1"/>
  <c r="Q151" i="1" l="1"/>
  <c r="W151" i="1" s="1"/>
  <c r="AU26" i="5"/>
  <c r="AU29" i="5"/>
  <c r="AU30" i="5" s="1"/>
  <c r="AU27" i="5" s="1"/>
  <c r="AU28" i="5" s="1"/>
  <c r="AV25" i="5"/>
  <c r="O151" i="1"/>
  <c r="M151" i="1" l="1"/>
  <c r="P151" i="1"/>
  <c r="AV26" i="5"/>
  <c r="AW25" i="5"/>
  <c r="AV29" i="5"/>
  <c r="AV30" i="5" s="1"/>
  <c r="AW29" i="5" l="1"/>
  <c r="AW30" i="5" s="1"/>
  <c r="AX25" i="5"/>
  <c r="AW26" i="5"/>
  <c r="T151" i="1"/>
  <c r="V151" i="1" s="1"/>
  <c r="L152" i="1" s="1"/>
  <c r="N151" i="1"/>
  <c r="AV27" i="5"/>
  <c r="AV28" i="5" s="1"/>
  <c r="Q152" i="1" l="1"/>
  <c r="AX26" i="5"/>
  <c r="AX29" i="5"/>
  <c r="AX30" i="5" s="1"/>
  <c r="AX27" i="5" s="1"/>
  <c r="AY25" i="5"/>
  <c r="U151" i="1"/>
  <c r="AW27" i="5"/>
  <c r="AW28" i="5" s="1"/>
  <c r="K152" i="1" l="1"/>
  <c r="AY26" i="5"/>
  <c r="AZ25" i="5"/>
  <c r="AZ26" i="5" s="1"/>
  <c r="AY29" i="5"/>
  <c r="AY30" i="5" s="1"/>
  <c r="AY27" i="5" s="1"/>
  <c r="AX28" i="5"/>
  <c r="W152" i="1"/>
  <c r="M152" i="1"/>
  <c r="P152" i="1" l="1"/>
  <c r="O152" i="1"/>
  <c r="AY28" i="5"/>
  <c r="AZ29" i="5"/>
  <c r="AZ30" i="5" s="1"/>
  <c r="AZ27" i="5" s="1"/>
  <c r="AZ28" i="5" s="1"/>
  <c r="BA25" i="5"/>
  <c r="T152" i="1"/>
  <c r="V152" i="1" s="1"/>
  <c r="L153" i="1" s="1"/>
  <c r="N152" i="1"/>
  <c r="Q153" i="1" l="1"/>
  <c r="BA26" i="5"/>
  <c r="BB25" i="5"/>
  <c r="BA29" i="5"/>
  <c r="BA30" i="5" s="1"/>
  <c r="BA27" i="5" s="1"/>
  <c r="BA28" i="5" s="1"/>
  <c r="U152" i="1"/>
  <c r="K153" i="1" l="1"/>
  <c r="M153" i="1" s="1"/>
  <c r="BB26" i="5"/>
  <c r="BB29" i="5"/>
  <c r="BB30" i="5" s="1"/>
  <c r="BC25" i="5"/>
  <c r="W153" i="1"/>
  <c r="BB27" i="5" l="1"/>
  <c r="BB28" i="5" s="1"/>
  <c r="P153" i="1"/>
  <c r="O153" i="1"/>
  <c r="BC29" i="5"/>
  <c r="BC30" i="5" s="1"/>
  <c r="BD25" i="5"/>
  <c r="T153" i="1"/>
  <c r="V153" i="1" s="1"/>
  <c r="L154" i="1" s="1"/>
  <c r="N153" i="1"/>
  <c r="BC26" i="5"/>
  <c r="Q154" i="1" l="1"/>
  <c r="W154" i="1" s="1"/>
  <c r="BD29" i="5"/>
  <c r="BD30" i="5" s="1"/>
  <c r="BE25" i="5"/>
  <c r="U153" i="1"/>
  <c r="K154" i="1" s="1"/>
  <c r="BD26" i="5"/>
  <c r="BC27" i="5"/>
  <c r="BC28" i="5" s="1"/>
  <c r="BE29" i="5" l="1"/>
  <c r="BE30" i="5" s="1"/>
  <c r="BF25" i="5"/>
  <c r="O154" i="1"/>
  <c r="BE26" i="5"/>
  <c r="BD27" i="5"/>
  <c r="BD28" i="5" s="1"/>
  <c r="M154" i="1" l="1"/>
  <c r="P154" i="1"/>
  <c r="BF26" i="5"/>
  <c r="BF29" i="5"/>
  <c r="BF30" i="5" s="1"/>
  <c r="BF27" i="5" s="1"/>
  <c r="BG25" i="5"/>
  <c r="BG26" i="5" s="1"/>
  <c r="BE27" i="5"/>
  <c r="BE28" i="5" s="1"/>
  <c r="BF28" i="5" l="1"/>
  <c r="T154" i="1"/>
  <c r="N154" i="1"/>
  <c r="BH25" i="5"/>
  <c r="BG29" i="5"/>
  <c r="BG30" i="5" s="1"/>
  <c r="BG27" i="5" s="1"/>
  <c r="BG28" i="5" s="1"/>
  <c r="BH29" i="5" l="1"/>
  <c r="BH30" i="5" s="1"/>
  <c r="BI25" i="5"/>
  <c r="BH26" i="5"/>
  <c r="V154" i="1"/>
  <c r="L155" i="1" s="1"/>
  <c r="U154" i="1"/>
  <c r="K155" i="1" s="1"/>
  <c r="O155" i="1" l="1"/>
  <c r="M155" i="1"/>
  <c r="P155" i="1"/>
  <c r="Q155" i="1"/>
  <c r="BI26" i="5"/>
  <c r="BI29" i="5"/>
  <c r="BI30" i="5" s="1"/>
  <c r="BI27" i="5" s="1"/>
  <c r="BJ25" i="5"/>
  <c r="BH27" i="5"/>
  <c r="BH28" i="5" s="1"/>
  <c r="BI28" i="5" l="1"/>
  <c r="T155" i="1"/>
  <c r="V155" i="1" s="1"/>
  <c r="L156" i="1" s="1"/>
  <c r="N155" i="1"/>
  <c r="W155" i="1"/>
  <c r="BJ26" i="5"/>
  <c r="BJ29" i="5"/>
  <c r="BJ30" i="5" s="1"/>
  <c r="BJ27" i="5" s="1"/>
  <c r="BJ28" i="5" s="1"/>
  <c r="BK25" i="5"/>
  <c r="Q156" i="1" l="1"/>
  <c r="W156" i="1" s="1"/>
  <c r="BK26" i="5"/>
  <c r="BK29" i="5"/>
  <c r="BK30" i="5" s="1"/>
  <c r="BL25" i="5"/>
  <c r="U155" i="1"/>
  <c r="K156" i="1" l="1"/>
  <c r="BK27" i="5"/>
  <c r="BK28" i="5" s="1"/>
  <c r="M156" i="1"/>
  <c r="P156" i="1"/>
  <c r="BL26" i="5"/>
  <c r="BM25" i="5"/>
  <c r="BL29" i="5"/>
  <c r="BL30" i="5" s="1"/>
  <c r="BL27" i="5" s="1"/>
  <c r="BL28" i="5" s="1"/>
  <c r="O156" i="1" l="1"/>
  <c r="BM26" i="5"/>
  <c r="BN25" i="5"/>
  <c r="BN26" i="5" s="1"/>
  <c r="BM29" i="5"/>
  <c r="BM30" i="5" s="1"/>
  <c r="T156" i="1"/>
  <c r="N156" i="1"/>
  <c r="V156" i="1" l="1"/>
  <c r="L157" i="1" s="1"/>
  <c r="U156" i="1"/>
  <c r="K157" i="1" s="1"/>
  <c r="BN29" i="5"/>
  <c r="BN30" i="5" s="1"/>
  <c r="BN27" i="5" s="1"/>
  <c r="BO25" i="5"/>
  <c r="BM27" i="5"/>
  <c r="BM28" i="5" s="1"/>
  <c r="O157" i="1" l="1"/>
  <c r="BN28" i="5"/>
  <c r="BP25" i="5"/>
  <c r="BO29" i="5"/>
  <c r="BO30" i="5" s="1"/>
  <c r="M157" i="1"/>
  <c r="P157" i="1"/>
  <c r="BO26" i="5"/>
  <c r="Q157" i="1"/>
  <c r="BO27" i="5" l="1"/>
  <c r="BO28" i="5" s="1"/>
  <c r="T157" i="1"/>
  <c r="V157" i="1" s="1"/>
  <c r="L158" i="1" s="1"/>
  <c r="N157" i="1"/>
  <c r="W157" i="1"/>
  <c r="BP26" i="5"/>
  <c r="BQ25" i="5"/>
  <c r="BP29" i="5"/>
  <c r="BP30" i="5" s="1"/>
  <c r="BP27" i="5" s="1"/>
  <c r="BP28" i="5" s="1"/>
  <c r="U157" i="1"/>
  <c r="K158" i="1" s="1"/>
  <c r="Q158" i="1" l="1"/>
  <c r="O158" i="1"/>
  <c r="BQ26" i="5"/>
  <c r="BQ29" i="5"/>
  <c r="BQ30" i="5" s="1"/>
  <c r="BQ27" i="5" s="1"/>
  <c r="BQ28" i="5" s="1"/>
  <c r="BR25" i="5"/>
  <c r="W158" i="1"/>
  <c r="BS25" i="5" l="1"/>
  <c r="BR29" i="5"/>
  <c r="BR30" i="5" s="1"/>
  <c r="BS26" i="5"/>
  <c r="BR26" i="5"/>
  <c r="M158" i="1"/>
  <c r="P158" i="1"/>
  <c r="BR27" i="5" l="1"/>
  <c r="BR28" i="5" s="1"/>
  <c r="T158" i="1"/>
  <c r="V158" i="1" s="1"/>
  <c r="L159" i="1" s="1"/>
  <c r="N158" i="1"/>
  <c r="BS29" i="5"/>
  <c r="BS30" i="5" s="1"/>
  <c r="BS27" i="5" s="1"/>
  <c r="BT25" i="5"/>
  <c r="BT26" i="5" s="1"/>
  <c r="BS28" i="5" l="1"/>
  <c r="Q159" i="1"/>
  <c r="U158" i="1"/>
  <c r="K159" i="1" s="1"/>
  <c r="BT29" i="5"/>
  <c r="BT30" i="5" s="1"/>
  <c r="BT27" i="5" s="1"/>
  <c r="BT28" i="5" s="1"/>
  <c r="BU25" i="5"/>
  <c r="W159" i="1"/>
  <c r="O159" i="1"/>
  <c r="M159" i="1" l="1"/>
  <c r="P159" i="1"/>
  <c r="BU26" i="5"/>
  <c r="BU29" i="5"/>
  <c r="BU30" i="5" s="1"/>
  <c r="BU27" i="5" s="1"/>
  <c r="BU28" i="5" s="1"/>
  <c r="BV25" i="5"/>
  <c r="BV26" i="5" l="1"/>
  <c r="BV29" i="5"/>
  <c r="BV30" i="5" s="1"/>
  <c r="BV27" i="5" s="1"/>
  <c r="BV28" i="5" s="1"/>
  <c r="BW25" i="5"/>
  <c r="BW26" i="5" s="1"/>
  <c r="T159" i="1"/>
  <c r="V159" i="1" s="1"/>
  <c r="L160" i="1" s="1"/>
  <c r="N159" i="1"/>
  <c r="Q160" i="1" l="1"/>
  <c r="BX25" i="5"/>
  <c r="BW29" i="5"/>
  <c r="BW30" i="5" s="1"/>
  <c r="BW27" i="5" s="1"/>
  <c r="BW28" i="5" s="1"/>
  <c r="U159" i="1"/>
  <c r="K160" i="1" l="1"/>
  <c r="BX26" i="5"/>
  <c r="BY25" i="5"/>
  <c r="BY26" i="5" s="1"/>
  <c r="BX29" i="5"/>
  <c r="BX30" i="5" s="1"/>
  <c r="BX27" i="5" s="1"/>
  <c r="BX28" i="5" s="1"/>
  <c r="W160" i="1"/>
  <c r="M160" i="1"/>
  <c r="P160" i="1"/>
  <c r="O160" i="1" l="1"/>
  <c r="BZ25" i="5"/>
  <c r="BY29" i="5"/>
  <c r="BY30" i="5" s="1"/>
  <c r="BY27" i="5" s="1"/>
  <c r="BY28" i="5" s="1"/>
  <c r="N160" i="1"/>
  <c r="T160" i="1"/>
  <c r="V160" i="1" s="1"/>
  <c r="L161" i="1" s="1"/>
  <c r="BZ26" i="5" l="1"/>
  <c r="CA25" i="5"/>
  <c r="BZ29" i="5"/>
  <c r="BZ30" i="5" s="1"/>
  <c r="BZ27" i="5" s="1"/>
  <c r="BZ28" i="5" s="1"/>
  <c r="Q161" i="1"/>
  <c r="U160" i="1"/>
  <c r="K161" i="1" l="1"/>
  <c r="M161" i="1" s="1"/>
  <c r="W161" i="1"/>
  <c r="CA26" i="5"/>
  <c r="CB25" i="5"/>
  <c r="CB26" i="5" s="1"/>
  <c r="CA29" i="5"/>
  <c r="CA30" i="5" s="1"/>
  <c r="P161" i="1" l="1"/>
  <c r="O161" i="1"/>
  <c r="N161" i="1"/>
  <c r="T161" i="1"/>
  <c r="CA27" i="5"/>
  <c r="CA28" i="5" s="1"/>
  <c r="CB29" i="5"/>
  <c r="CB30" i="5" s="1"/>
  <c r="CB27" i="5" s="1"/>
  <c r="CB28" i="5" s="1"/>
  <c r="CC25" i="5"/>
  <c r="CC26" i="5" s="1"/>
  <c r="V161" i="1" l="1"/>
  <c r="L162" i="1" s="1"/>
  <c r="Q162" i="1" s="1"/>
  <c r="W162" i="1" s="1"/>
  <c r="CD25" i="5"/>
  <c r="CC29" i="5"/>
  <c r="CC30" i="5" s="1"/>
  <c r="CC27" i="5" s="1"/>
  <c r="CC28" i="5" s="1"/>
  <c r="U161" i="1"/>
  <c r="K162" i="1" s="1"/>
  <c r="O162" i="1" l="1"/>
  <c r="CD26" i="5"/>
  <c r="CE25" i="5"/>
  <c r="CE26" i="5" s="1"/>
  <c r="CD29" i="5"/>
  <c r="CD30" i="5" s="1"/>
  <c r="CD27" i="5" s="1"/>
  <c r="CD28" i="5" s="1"/>
  <c r="M162" i="1" l="1"/>
  <c r="P162" i="1"/>
  <c r="CE29" i="5"/>
  <c r="CE30" i="5" s="1"/>
  <c r="CE27" i="5" s="1"/>
  <c r="CE28" i="5" s="1"/>
  <c r="CF25" i="5"/>
  <c r="CF26" i="5" l="1"/>
  <c r="CG25" i="5"/>
  <c r="CF29" i="5"/>
  <c r="CF30" i="5" s="1"/>
  <c r="CF27" i="5" s="1"/>
  <c r="CF28" i="5" s="1"/>
  <c r="T162" i="1"/>
  <c r="V162" i="1" s="1"/>
  <c r="L163" i="1" s="1"/>
  <c r="N162" i="1"/>
  <c r="U162" i="1"/>
  <c r="K163" i="1" s="1"/>
  <c r="O163" i="1" l="1"/>
  <c r="Q163" i="1"/>
  <c r="CG26" i="5"/>
  <c r="CG29" i="5"/>
  <c r="CG30" i="5" s="1"/>
  <c r="CG27" i="5" s="1"/>
  <c r="CG28" i="5" s="1"/>
  <c r="CH25" i="5"/>
  <c r="M163" i="1"/>
  <c r="P163" i="1"/>
  <c r="N163" i="1" l="1"/>
  <c r="T163" i="1"/>
  <c r="V163" i="1" s="1"/>
  <c r="L164" i="1" s="1"/>
  <c r="W163" i="1"/>
  <c r="CH26" i="5"/>
  <c r="CH29" i="5"/>
  <c r="CH30" i="5" s="1"/>
  <c r="CI25" i="5"/>
  <c r="U163" i="1"/>
  <c r="K164" i="1" s="1"/>
  <c r="Q164" i="1" l="1"/>
  <c r="O164" i="1"/>
  <c r="CI26" i="5"/>
  <c r="CJ25" i="5"/>
  <c r="CJ26" i="5" s="1"/>
  <c r="CI29" i="5"/>
  <c r="CI30" i="5" s="1"/>
  <c r="CI27" i="5" s="1"/>
  <c r="CH27" i="5"/>
  <c r="CH28" i="5" s="1"/>
  <c r="W164" i="1"/>
  <c r="CI28" i="5" l="1"/>
  <c r="M164" i="1"/>
  <c r="P164" i="1"/>
  <c r="CJ29" i="5"/>
  <c r="CJ30" i="5" s="1"/>
  <c r="CJ27" i="5" s="1"/>
  <c r="CJ28" i="5" s="1"/>
  <c r="CK25" i="5"/>
  <c r="CK26" i="5" l="1"/>
  <c r="CK29" i="5"/>
  <c r="CK30" i="5" s="1"/>
  <c r="CK27" i="5" s="1"/>
  <c r="CK28" i="5" s="1"/>
  <c r="CL25" i="5"/>
  <c r="T164" i="1"/>
  <c r="V164" i="1" s="1"/>
  <c r="L165" i="1" s="1"/>
  <c r="N164" i="1"/>
  <c r="U164" i="1" l="1"/>
  <c r="K165" i="1" s="1"/>
  <c r="O165" i="1" s="1"/>
  <c r="Q165" i="1"/>
  <c r="CL26" i="5"/>
  <c r="CL29" i="5"/>
  <c r="CL30" i="5" s="1"/>
  <c r="CL27" i="5" s="1"/>
  <c r="CL28" i="5" s="1"/>
  <c r="CM25" i="5"/>
  <c r="CM26" i="5" s="1"/>
  <c r="P165" i="1" l="1"/>
  <c r="M165" i="1"/>
  <c r="T165" i="1" s="1"/>
  <c r="V165" i="1" s="1"/>
  <c r="L166" i="1" s="1"/>
  <c r="Q166" i="1" s="1"/>
  <c r="W165" i="1"/>
  <c r="CN25" i="5"/>
  <c r="CM29" i="5"/>
  <c r="CM30" i="5" s="1"/>
  <c r="CM27" i="5" s="1"/>
  <c r="CM28" i="5" s="1"/>
  <c r="N165" i="1" l="1"/>
  <c r="W166" i="1"/>
  <c r="CN29" i="5"/>
  <c r="CN30" i="5" s="1"/>
  <c r="CO25" i="5"/>
  <c r="CO26" i="5" s="1"/>
  <c r="CN26" i="5"/>
  <c r="U165" i="1"/>
  <c r="K166" i="1" s="1"/>
  <c r="O166" i="1" l="1"/>
  <c r="CN27" i="5"/>
  <c r="CN28" i="5" s="1"/>
  <c r="CP25" i="5"/>
  <c r="CP26" i="5" s="1"/>
  <c r="CO29" i="5"/>
  <c r="CO30" i="5" s="1"/>
  <c r="CO27" i="5" s="1"/>
  <c r="CO28" i="5" s="1"/>
  <c r="M166" i="1" l="1"/>
  <c r="P166" i="1"/>
  <c r="CP29" i="5"/>
  <c r="CP30" i="5" s="1"/>
  <c r="CP27" i="5" s="1"/>
  <c r="CP28" i="5" s="1"/>
  <c r="CQ25" i="5"/>
  <c r="CR25" i="5" l="1"/>
  <c r="CR26" i="5" s="1"/>
  <c r="CQ29" i="5"/>
  <c r="CQ30" i="5" s="1"/>
  <c r="N166" i="1"/>
  <c r="T166" i="1"/>
  <c r="V166" i="1" s="1"/>
  <c r="L167" i="1" s="1"/>
  <c r="CQ26" i="5"/>
  <c r="CQ27" i="5" l="1"/>
  <c r="CQ28" i="5" s="1"/>
  <c r="Q167" i="1"/>
  <c r="CS25" i="5"/>
  <c r="CR29" i="5"/>
  <c r="CR30" i="5" s="1"/>
  <c r="CR27" i="5" s="1"/>
  <c r="CR28" i="5" s="1"/>
  <c r="W167" i="1"/>
  <c r="U166" i="1"/>
  <c r="K167" i="1" s="1"/>
  <c r="CS29" i="5" l="1"/>
  <c r="CS30" i="5" s="1"/>
  <c r="CT25" i="5"/>
  <c r="O167" i="1"/>
  <c r="CS26" i="5"/>
  <c r="CS27" i="5" l="1"/>
  <c r="CS28" i="5" s="1"/>
  <c r="M167" i="1"/>
  <c r="P167" i="1"/>
  <c r="CT26" i="5"/>
  <c r="CT29" i="5"/>
  <c r="CT30" i="5" s="1"/>
  <c r="CT27" i="5" s="1"/>
  <c r="CU25" i="5"/>
  <c r="CT28" i="5" l="1"/>
  <c r="T167" i="1"/>
  <c r="N167" i="1"/>
  <c r="CU26" i="5"/>
  <c r="CV25" i="5"/>
  <c r="CV26" i="5" s="1"/>
  <c r="CU29" i="5"/>
  <c r="CU30" i="5" s="1"/>
  <c r="CU27" i="5" s="1"/>
  <c r="CU28" i="5" s="1"/>
  <c r="CW25" i="5" l="1"/>
  <c r="CV29" i="5"/>
  <c r="CV30" i="5" s="1"/>
  <c r="CV27" i="5" s="1"/>
  <c r="CV28" i="5" s="1"/>
  <c r="V167" i="1"/>
  <c r="L168" i="1" s="1"/>
  <c r="U167" i="1"/>
  <c r="K168" i="1" s="1"/>
  <c r="O168" i="1" l="1"/>
  <c r="M168" i="1"/>
  <c r="P168" i="1"/>
  <c r="CW26" i="5"/>
  <c r="CW29" i="5"/>
  <c r="CW30" i="5" s="1"/>
  <c r="CW27" i="5" s="1"/>
  <c r="CW28" i="5" s="1"/>
  <c r="CX25" i="5"/>
  <c r="Q168" i="1"/>
  <c r="CY25" i="5" l="1"/>
  <c r="CY26" i="5" s="1"/>
  <c r="CX29" i="5"/>
  <c r="CX30" i="5" s="1"/>
  <c r="W168" i="1"/>
  <c r="T168" i="1"/>
  <c r="V168" i="1" s="1"/>
  <c r="L169" i="1" s="1"/>
  <c r="N168" i="1"/>
  <c r="CX26" i="5"/>
  <c r="CX27" i="5" l="1"/>
  <c r="CX28" i="5" s="1"/>
  <c r="Q169" i="1"/>
  <c r="W169" i="1" s="1"/>
  <c r="U168" i="1"/>
  <c r="K169" i="1" s="1"/>
  <c r="CY29" i="5"/>
  <c r="CY30" i="5" s="1"/>
  <c r="CY27" i="5" s="1"/>
  <c r="CY28" i="5" s="1"/>
  <c r="CZ25" i="5"/>
  <c r="CZ26" i="5" s="1"/>
  <c r="CZ29" i="5" l="1"/>
  <c r="CZ30" i="5" s="1"/>
  <c r="CZ27" i="5" s="1"/>
  <c r="CZ28" i="5" s="1"/>
  <c r="DA25" i="5"/>
  <c r="O169" i="1"/>
  <c r="M169" i="1" l="1"/>
  <c r="P169" i="1"/>
  <c r="DA26" i="5"/>
  <c r="DB25" i="5"/>
  <c r="DB26" i="5" s="1"/>
  <c r="DA29" i="5"/>
  <c r="DA30" i="5" s="1"/>
  <c r="DA27" i="5" s="1"/>
  <c r="DA28" i="5" s="1"/>
  <c r="N169" i="1" l="1"/>
  <c r="T169" i="1"/>
  <c r="V169" i="1" s="1"/>
  <c r="L170" i="1" s="1"/>
  <c r="DB29" i="5"/>
  <c r="DB30" i="5" s="1"/>
  <c r="DB27" i="5" s="1"/>
  <c r="DB28" i="5" s="1"/>
  <c r="DC25" i="5"/>
  <c r="U169" i="1"/>
  <c r="K170" i="1" s="1"/>
  <c r="O170" i="1" l="1"/>
  <c r="M170" i="1"/>
  <c r="P170" i="1"/>
  <c r="DC26" i="5"/>
  <c r="DC29" i="5"/>
  <c r="DC30" i="5" s="1"/>
  <c r="DC27" i="5" s="1"/>
  <c r="DC28" i="5" s="1"/>
  <c r="DD25" i="5"/>
  <c r="Q170" i="1"/>
  <c r="DD26" i="5" l="1"/>
  <c r="DD29" i="5"/>
  <c r="DD30" i="5" s="1"/>
  <c r="DE25" i="5"/>
  <c r="N170" i="1"/>
  <c r="T170" i="1"/>
  <c r="V170" i="1" s="1"/>
  <c r="L171" i="1" s="1"/>
  <c r="W170" i="1"/>
  <c r="DD27" i="5" l="1"/>
  <c r="DD28" i="5" s="1"/>
  <c r="U170" i="1"/>
  <c r="K171" i="1" s="1"/>
  <c r="O171" i="1" s="1"/>
  <c r="Q171" i="1"/>
  <c r="W171" i="1" s="1"/>
  <c r="DE26" i="5"/>
  <c r="DF25" i="5"/>
  <c r="DF26" i="5" s="1"/>
  <c r="DE29" i="5"/>
  <c r="DE30" i="5" s="1"/>
  <c r="DE27" i="5" s="1"/>
  <c r="DE28" i="5" s="1"/>
  <c r="M171" i="1" l="1"/>
  <c r="P171" i="1"/>
  <c r="DF29" i="5"/>
  <c r="DF30" i="5" s="1"/>
  <c r="DF27" i="5" s="1"/>
  <c r="DF28" i="5" s="1"/>
  <c r="DG25" i="5"/>
  <c r="DH25" i="5" l="1"/>
  <c r="DG29" i="5"/>
  <c r="DG30" i="5" s="1"/>
  <c r="DH26" i="5"/>
  <c r="T171" i="1"/>
  <c r="V171" i="1" s="1"/>
  <c r="L172" i="1" s="1"/>
  <c r="N171" i="1"/>
  <c r="DG26" i="5"/>
  <c r="U171" i="1" l="1"/>
  <c r="K172" i="1" s="1"/>
  <c r="O172" i="1" s="1"/>
  <c r="Q172" i="1"/>
  <c r="W172" i="1" s="1"/>
  <c r="DG27" i="5"/>
  <c r="DG28" i="5" s="1"/>
  <c r="DH29" i="5"/>
  <c r="DH30" i="5" s="1"/>
  <c r="DH27" i="5" s="1"/>
  <c r="DI25" i="5"/>
  <c r="DH28" i="5" l="1"/>
  <c r="DI26" i="5"/>
  <c r="DI29" i="5"/>
  <c r="DI30" i="5" s="1"/>
  <c r="DI27" i="5" s="1"/>
  <c r="DI28" i="5" s="1"/>
  <c r="DJ25" i="5"/>
  <c r="M172" i="1"/>
  <c r="P172" i="1"/>
  <c r="T172" i="1" l="1"/>
  <c r="V172" i="1" s="1"/>
  <c r="L173" i="1" s="1"/>
  <c r="N172" i="1"/>
  <c r="DJ26" i="5"/>
  <c r="DK25" i="5"/>
  <c r="DJ29" i="5"/>
  <c r="DJ30" i="5" s="1"/>
  <c r="DJ27" i="5" s="1"/>
  <c r="DJ28" i="5" s="1"/>
  <c r="Q173" i="1" l="1"/>
  <c r="W173" i="1" s="1"/>
  <c r="DK29" i="5"/>
  <c r="DK30" i="5" s="1"/>
  <c r="DL25" i="5"/>
  <c r="DK26" i="5"/>
  <c r="U172" i="1"/>
  <c r="K173" i="1" s="1"/>
  <c r="DM25" i="5" l="1"/>
  <c r="DL29" i="5"/>
  <c r="DL30" i="5" s="1"/>
  <c r="DL26" i="5"/>
  <c r="O173" i="1"/>
  <c r="DK27" i="5"/>
  <c r="DK28" i="5" s="1"/>
  <c r="DL27" i="5" l="1"/>
  <c r="DL28" i="5" s="1"/>
  <c r="M173" i="1"/>
  <c r="P173" i="1"/>
  <c r="DM26" i="5"/>
  <c r="DN25" i="5"/>
  <c r="DN26" i="5" s="1"/>
  <c r="DM29" i="5"/>
  <c r="DM30" i="5" s="1"/>
  <c r="DN29" i="5" l="1"/>
  <c r="DN30" i="5" s="1"/>
  <c r="DN27" i="5" s="1"/>
  <c r="DO25" i="5"/>
  <c r="DO26" i="5" s="1"/>
  <c r="T173" i="1"/>
  <c r="V173" i="1" s="1"/>
  <c r="L174" i="1" s="1"/>
  <c r="N173" i="1"/>
  <c r="DM27" i="5"/>
  <c r="DM28" i="5" s="1"/>
  <c r="DN28" i="5" l="1"/>
  <c r="Q174" i="1"/>
  <c r="W174" i="1" s="1"/>
  <c r="DO29" i="5"/>
  <c r="DO30" i="5" s="1"/>
  <c r="DO27" i="5" s="1"/>
  <c r="DO28" i="5" s="1"/>
  <c r="DP25" i="5"/>
  <c r="U173" i="1"/>
  <c r="K174" i="1" s="1"/>
  <c r="O174" i="1" l="1"/>
  <c r="DP26" i="5"/>
  <c r="DQ25" i="5"/>
  <c r="DQ26" i="5" s="1"/>
  <c r="DP29" i="5"/>
  <c r="DP30" i="5" s="1"/>
  <c r="DP27" i="5" s="1"/>
  <c r="DP28" i="5" s="1"/>
  <c r="M174" i="1" l="1"/>
  <c r="T174" i="1" s="1"/>
  <c r="U174" i="1" s="1"/>
  <c r="K175" i="1" s="1"/>
  <c r="DR25" i="5"/>
  <c r="DR26" i="5" s="1"/>
  <c r="DQ29" i="5"/>
  <c r="DQ30" i="5" s="1"/>
  <c r="DQ27" i="5" s="1"/>
  <c r="DQ28" i="5" s="1"/>
  <c r="P174" i="1"/>
  <c r="N174" i="1" l="1"/>
  <c r="P175" i="1"/>
  <c r="DR29" i="5"/>
  <c r="DR30" i="5" s="1"/>
  <c r="DR27" i="5" s="1"/>
  <c r="DR28" i="5" s="1"/>
  <c r="DS25" i="5"/>
  <c r="V174" i="1"/>
  <c r="L175" i="1" s="1"/>
  <c r="O175" i="1" s="1"/>
  <c r="Q175" i="1" l="1"/>
  <c r="W175" i="1" s="1"/>
  <c r="DS29" i="5"/>
  <c r="DS30" i="5" s="1"/>
  <c r="DT25" i="5"/>
  <c r="M175" i="1"/>
  <c r="DS26" i="5"/>
  <c r="DS27" i="5" l="1"/>
  <c r="DS28" i="5" s="1"/>
  <c r="T175" i="1"/>
  <c r="N175" i="1"/>
  <c r="DT26" i="5"/>
  <c r="DT29" i="5"/>
  <c r="DT30" i="5" s="1"/>
  <c r="DT27" i="5" s="1"/>
  <c r="DT28" i="5" s="1"/>
  <c r="DU25" i="5"/>
  <c r="DV25" i="5" l="1"/>
  <c r="DU29" i="5"/>
  <c r="DU30" i="5" s="1"/>
  <c r="DV26" i="5"/>
  <c r="V175" i="1"/>
  <c r="L176" i="1" s="1"/>
  <c r="U175" i="1"/>
  <c r="K176" i="1" s="1"/>
  <c r="DU26" i="5"/>
  <c r="DU27" i="5" l="1"/>
  <c r="DU28" i="5" s="1"/>
  <c r="O176" i="1"/>
  <c r="M176" i="1"/>
  <c r="P176" i="1"/>
  <c r="Q176" i="1"/>
  <c r="DV29" i="5"/>
  <c r="DV30" i="5" s="1"/>
  <c r="DV27" i="5" s="1"/>
  <c r="DV28" i="5" s="1"/>
  <c r="DW25" i="5"/>
  <c r="DW26" i="5" l="1"/>
  <c r="DW29" i="5"/>
  <c r="DW30" i="5" s="1"/>
  <c r="DW27" i="5" s="1"/>
  <c r="DW28" i="5" s="1"/>
  <c r="DX25" i="5"/>
  <c r="W176" i="1"/>
  <c r="N176" i="1"/>
  <c r="T176" i="1"/>
  <c r="V176" i="1" s="1"/>
  <c r="L177" i="1" s="1"/>
  <c r="Q177" i="1" l="1"/>
  <c r="DX29" i="5"/>
  <c r="DX30" i="5" s="1"/>
  <c r="DY25" i="5"/>
  <c r="DX26" i="5"/>
  <c r="U176" i="1"/>
  <c r="K177" i="1" s="1"/>
  <c r="DY29" i="5" l="1"/>
  <c r="DY30" i="5" s="1"/>
  <c r="DZ25" i="5"/>
  <c r="DZ26" i="5" s="1"/>
  <c r="W177" i="1"/>
  <c r="O177" i="1"/>
  <c r="DY26" i="5"/>
  <c r="DY27" i="5" s="1"/>
  <c r="DX27" i="5"/>
  <c r="DX28" i="5" s="1"/>
  <c r="M177" i="1" l="1"/>
  <c r="N177" i="1" s="1"/>
  <c r="DY28" i="5"/>
  <c r="T177" i="1"/>
  <c r="U177" i="1" s="1"/>
  <c r="K178" i="1" s="1"/>
  <c r="EA25" i="5"/>
  <c r="DZ29" i="5"/>
  <c r="DZ30" i="5" s="1"/>
  <c r="DZ27" i="5" s="1"/>
  <c r="DZ28" i="5" s="1"/>
  <c r="P177" i="1"/>
  <c r="V177" i="1" l="1"/>
  <c r="L178" i="1" s="1"/>
  <c r="EA26" i="5"/>
  <c r="EA29" i="5"/>
  <c r="EA30" i="5" s="1"/>
  <c r="EA27" i="5" s="1"/>
  <c r="EA28" i="5" s="1"/>
  <c r="EB25" i="5"/>
  <c r="O178" i="1" l="1"/>
  <c r="Q178" i="1"/>
  <c r="EB26" i="5"/>
  <c r="EB29" i="5"/>
  <c r="EB30" i="5" s="1"/>
  <c r="EB27" i="5" s="1"/>
  <c r="EB28" i="5" s="1"/>
  <c r="EC25" i="5"/>
  <c r="EC26" i="5" s="1"/>
  <c r="M178" i="1"/>
  <c r="P178" i="1"/>
  <c r="W178" i="1"/>
  <c r="N178" i="1" l="1"/>
  <c r="T178" i="1"/>
  <c r="V178" i="1" s="1"/>
  <c r="L179" i="1" s="1"/>
  <c r="ED25" i="5"/>
  <c r="ED26" i="5" s="1"/>
  <c r="EC29" i="5"/>
  <c r="EC30" i="5" s="1"/>
  <c r="EC27" i="5" s="1"/>
  <c r="EC28" i="5" s="1"/>
  <c r="U178" i="1"/>
  <c r="K179" i="1" s="1"/>
  <c r="O179" i="1" l="1"/>
  <c r="M179" i="1"/>
  <c r="P179" i="1"/>
  <c r="ED29" i="5"/>
  <c r="ED30" i="5" s="1"/>
  <c r="ED27" i="5" s="1"/>
  <c r="ED28" i="5" s="1"/>
  <c r="EE25" i="5"/>
  <c r="EE26" i="5" s="1"/>
  <c r="Q179" i="1"/>
  <c r="EF25" i="5" l="1"/>
  <c r="EE29" i="5"/>
  <c r="EE30" i="5" s="1"/>
  <c r="EE27" i="5" s="1"/>
  <c r="EE28" i="5" s="1"/>
  <c r="EF26" i="5"/>
  <c r="N179" i="1"/>
  <c r="T179" i="1"/>
  <c r="V179" i="1" s="1"/>
  <c r="L180" i="1" s="1"/>
  <c r="W179" i="1"/>
  <c r="U179" i="1" l="1"/>
  <c r="EG25" i="5"/>
  <c r="EF29" i="5"/>
  <c r="EF30" i="5" s="1"/>
  <c r="EF27" i="5" s="1"/>
  <c r="EF28" i="5" s="1"/>
  <c r="Q180" i="1"/>
  <c r="K180" i="1" l="1"/>
  <c r="EG26" i="5"/>
  <c r="EG29" i="5"/>
  <c r="EG30" i="5" s="1"/>
  <c r="EH25" i="5"/>
  <c r="EH26" i="5" s="1"/>
  <c r="W180" i="1"/>
  <c r="EG27" i="5" l="1"/>
  <c r="EG28" i="5" s="1"/>
  <c r="M180" i="1"/>
  <c r="P180" i="1"/>
  <c r="O180" i="1"/>
  <c r="EI25" i="5"/>
  <c r="EI26" i="5" s="1"/>
  <c r="EH29" i="5"/>
  <c r="EH30" i="5" s="1"/>
  <c r="EH27" i="5" s="1"/>
  <c r="EH28" i="5" s="1"/>
  <c r="N180" i="1" l="1"/>
  <c r="T180" i="1"/>
  <c r="V180" i="1" s="1"/>
  <c r="L181" i="1" s="1"/>
  <c r="Q181" i="1" s="1"/>
  <c r="W181" i="1" s="1"/>
  <c r="EJ25" i="5"/>
  <c r="EI29" i="5"/>
  <c r="EI30" i="5" s="1"/>
  <c r="EI27" i="5" s="1"/>
  <c r="EI28" i="5" s="1"/>
  <c r="U180" i="1" l="1"/>
  <c r="EJ26" i="5"/>
  <c r="EJ29" i="5"/>
  <c r="EJ30" i="5" s="1"/>
  <c r="EJ27" i="5" s="1"/>
  <c r="EJ28" i="5" s="1"/>
  <c r="EK25" i="5"/>
  <c r="K181" i="1" l="1"/>
  <c r="EK29" i="5"/>
  <c r="EK30" i="5" s="1"/>
  <c r="EL25" i="5"/>
  <c r="EL26" i="5" s="1"/>
  <c r="EK26" i="5"/>
  <c r="M181" i="1" l="1"/>
  <c r="P181" i="1"/>
  <c r="O181" i="1"/>
  <c r="EM25" i="5"/>
  <c r="EL29" i="5"/>
  <c r="EL30" i="5" s="1"/>
  <c r="EL27" i="5" s="1"/>
  <c r="EK27" i="5"/>
  <c r="EK28" i="5" s="1"/>
  <c r="T181" i="1" l="1"/>
  <c r="V181" i="1" s="1"/>
  <c r="N181" i="1"/>
  <c r="EM29" i="5"/>
  <c r="EM30" i="5" s="1"/>
  <c r="EN25" i="5"/>
  <c r="EN26" i="5" s="1"/>
  <c r="EL28" i="5"/>
  <c r="EM26" i="5"/>
  <c r="U181" i="1" l="1"/>
  <c r="EN29" i="5"/>
  <c r="EN30" i="5" s="1"/>
  <c r="EN27" i="5" s="1"/>
  <c r="EO25" i="5"/>
  <c r="EM27" i="5"/>
  <c r="EM28" i="5" s="1"/>
  <c r="EN28" i="5" l="1"/>
  <c r="EO29" i="5"/>
  <c r="EO30" i="5" s="1"/>
  <c r="EP25" i="5"/>
  <c r="EO26" i="5"/>
  <c r="EO27" i="5" l="1"/>
  <c r="EO28" i="5" s="1"/>
  <c r="EQ25" i="5"/>
  <c r="EP29" i="5"/>
  <c r="EP30" i="5" s="1"/>
  <c r="EP26" i="5"/>
  <c r="EP27" i="5" l="1"/>
  <c r="EP28" i="5" s="1"/>
  <c r="EQ29" i="5"/>
  <c r="EQ30" i="5" s="1"/>
  <c r="ER25" i="5"/>
  <c r="EQ26" i="5"/>
  <c r="ER26" i="5" l="1"/>
  <c r="ER29" i="5"/>
  <c r="ER30" i="5" s="1"/>
  <c r="ER27" i="5" s="1"/>
  <c r="ES25" i="5"/>
  <c r="EQ27" i="5"/>
  <c r="EQ28" i="5" s="1"/>
  <c r="ET25" i="5" l="1"/>
  <c r="ES29" i="5"/>
  <c r="ES30" i="5" s="1"/>
  <c r="ET26" i="5"/>
  <c r="ES26" i="5"/>
  <c r="ER28" i="5"/>
  <c r="ES27" i="5" l="1"/>
  <c r="ES28" i="5" s="1"/>
  <c r="ET29" i="5"/>
  <c r="ET30" i="5" s="1"/>
  <c r="ET27" i="5" s="1"/>
  <c r="ET28" i="5" s="1"/>
  <c r="EU25" i="5"/>
  <c r="EU26" i="5" l="1"/>
  <c r="EU29" i="5"/>
  <c r="EU30" i="5" s="1"/>
  <c r="EU27" i="5" s="1"/>
  <c r="EU28" i="5" s="1"/>
  <c r="EV25" i="5"/>
  <c r="EV29" i="5" l="1"/>
  <c r="EV30" i="5" s="1"/>
  <c r="EW25" i="5"/>
  <c r="EV26" i="5"/>
  <c r="EV27" i="5" l="1"/>
  <c r="EV28" i="5" s="1"/>
  <c r="EW26" i="5"/>
  <c r="EW29" i="5"/>
  <c r="EW30" i="5" s="1"/>
  <c r="EW27" i="5" s="1"/>
  <c r="EW28" i="5" s="1"/>
  <c r="EX25" i="5"/>
  <c r="EX26" i="5" l="1"/>
  <c r="EY25" i="5"/>
  <c r="EX29" i="5"/>
  <c r="EX30" i="5" s="1"/>
  <c r="EY26" i="5"/>
  <c r="EY29" i="5" l="1"/>
  <c r="EY30" i="5" s="1"/>
  <c r="EY27" i="5" s="1"/>
  <c r="EZ25" i="5"/>
  <c r="EX27" i="5"/>
  <c r="EX28" i="5" s="1"/>
  <c r="EY28" i="5" l="1"/>
  <c r="EZ29" i="5"/>
  <c r="EZ30" i="5" s="1"/>
  <c r="FA25" i="5"/>
  <c r="EZ26" i="5"/>
  <c r="EZ27" i="5" s="1"/>
  <c r="EZ28" i="5" s="1"/>
  <c r="FA26" i="5" l="1"/>
  <c r="FA29" i="5"/>
  <c r="FA30" i="5" s="1"/>
  <c r="FA27" i="5" s="1"/>
  <c r="FA28" i="5" s="1"/>
  <c r="FB25" i="5"/>
  <c r="FB26" i="5" l="1"/>
  <c r="FB29" i="5"/>
  <c r="FB30" i="5" s="1"/>
  <c r="FB27" i="5" s="1"/>
  <c r="FB28" i="5" s="1"/>
  <c r="FC25" i="5"/>
  <c r="FC29" i="5" l="1"/>
  <c r="FC30" i="5" s="1"/>
  <c r="FD25" i="5"/>
  <c r="FC26" i="5"/>
  <c r="FD26" i="5" l="1"/>
  <c r="FD29" i="5"/>
  <c r="FD30" i="5" s="1"/>
  <c r="FD27" i="5" s="1"/>
  <c r="FE25" i="5"/>
  <c r="FC27" i="5"/>
  <c r="FC28" i="5" s="1"/>
  <c r="FE26" i="5" l="1"/>
  <c r="FE29" i="5"/>
  <c r="FE30" i="5" s="1"/>
  <c r="FE27" i="5" s="1"/>
  <c r="FF25" i="5"/>
  <c r="FF26" i="5" s="1"/>
  <c r="FD28" i="5"/>
  <c r="FG25" i="5" l="1"/>
  <c r="FF29" i="5"/>
  <c r="FF30" i="5" s="1"/>
  <c r="FF27" i="5" s="1"/>
  <c r="FG26" i="5"/>
  <c r="FE28" i="5"/>
  <c r="FF28" i="5" l="1"/>
  <c r="FG29" i="5"/>
  <c r="FG30" i="5" s="1"/>
  <c r="FG27" i="5" s="1"/>
  <c r="FH25" i="5"/>
  <c r="FH26" i="5" s="1"/>
  <c r="FG28" i="5" l="1"/>
  <c r="FI25" i="5"/>
  <c r="FH29" i="5"/>
  <c r="FH30" i="5" s="1"/>
  <c r="FH27" i="5" s="1"/>
  <c r="FH28" i="5" s="1"/>
  <c r="FI26" i="5"/>
  <c r="FJ25" i="5" l="1"/>
  <c r="FI29" i="5"/>
  <c r="FI30" i="5" s="1"/>
  <c r="FI27" i="5" s="1"/>
  <c r="FI28" i="5" s="1"/>
  <c r="FJ26" i="5" l="1"/>
  <c r="FK25" i="5"/>
  <c r="FJ29" i="5"/>
  <c r="FJ30" i="5" s="1"/>
  <c r="FJ27" i="5" s="1"/>
  <c r="FJ28" i="5" s="1"/>
  <c r="FL25" i="5" l="1"/>
  <c r="FK29" i="5"/>
  <c r="FK30" i="5" s="1"/>
  <c r="FK26" i="5"/>
  <c r="FK27" i="5" l="1"/>
  <c r="FK28" i="5" s="1"/>
  <c r="FL29" i="5"/>
  <c r="FL30" i="5" s="1"/>
  <c r="FM25" i="5"/>
  <c r="FM26" i="5" s="1"/>
  <c r="FL26" i="5"/>
  <c r="FN25" i="5" l="1"/>
  <c r="FM29" i="5"/>
  <c r="FM30" i="5" s="1"/>
  <c r="FM27" i="5" s="1"/>
  <c r="FN26" i="5"/>
  <c r="FL27" i="5"/>
  <c r="FL28" i="5" s="1"/>
  <c r="FM28" i="5" l="1"/>
  <c r="FO25" i="5"/>
  <c r="FN29" i="5"/>
  <c r="FN30" i="5" s="1"/>
  <c r="FN27" i="5" s="1"/>
  <c r="FN28" i="5" s="1"/>
  <c r="FO26" i="5" l="1"/>
  <c r="FO29" i="5"/>
  <c r="FO30" i="5" s="1"/>
  <c r="FO27" i="5" s="1"/>
  <c r="FO28" i="5" s="1"/>
  <c r="FP25" i="5"/>
  <c r="FP29" i="5" l="1"/>
  <c r="FP30" i="5" s="1"/>
  <c r="FQ25" i="5"/>
  <c r="FP26" i="5"/>
  <c r="FR25" i="5" l="1"/>
  <c r="FQ29" i="5"/>
  <c r="FQ30" i="5" s="1"/>
  <c r="FQ26" i="5"/>
  <c r="FP27" i="5"/>
  <c r="FP28" i="5" s="1"/>
  <c r="FQ27" i="5" l="1"/>
  <c r="FQ28" i="5" s="1"/>
  <c r="FR26" i="5"/>
  <c r="FR29" i="5"/>
  <c r="FR30" i="5" s="1"/>
  <c r="FR27" i="5" s="1"/>
  <c r="FR28" i="5" s="1"/>
  <c r="FS25" i="5"/>
  <c r="FS26" i="5" s="1"/>
  <c r="FS29" i="5" l="1"/>
  <c r="FS30" i="5" s="1"/>
  <c r="FS27" i="5" s="1"/>
  <c r="FS28" i="5" s="1"/>
  <c r="FT25" i="5"/>
  <c r="FT26" i="5" l="1"/>
  <c r="FU25" i="5"/>
  <c r="FT29" i="5"/>
  <c r="FT30" i="5" s="1"/>
  <c r="FT27" i="5" s="1"/>
  <c r="FT28" i="5" s="1"/>
  <c r="FU26" i="5"/>
  <c r="FV25" i="5" l="1"/>
  <c r="FU29" i="5"/>
  <c r="FU30" i="5" s="1"/>
  <c r="FU27" i="5" s="1"/>
  <c r="FU28" i="5" s="1"/>
  <c r="FV26" i="5"/>
  <c r="FW25" i="5" l="1"/>
  <c r="FV29" i="5"/>
  <c r="FV30" i="5" s="1"/>
  <c r="FV27" i="5" s="1"/>
  <c r="FV28" i="5" s="1"/>
  <c r="FW26" i="5"/>
  <c r="FW29" i="5" l="1"/>
  <c r="FW30" i="5" s="1"/>
  <c r="FW27" i="5" s="1"/>
  <c r="FW28" i="5" s="1"/>
  <c r="FX25" i="5"/>
  <c r="FY25" i="5" l="1"/>
  <c r="FX29" i="5"/>
  <c r="FX30" i="5" s="1"/>
  <c r="FY26" i="5"/>
  <c r="FX26" i="5"/>
  <c r="FX27" i="5" l="1"/>
  <c r="FX28" i="5" s="1"/>
  <c r="FZ25" i="5"/>
  <c r="FZ26" i="5" s="1"/>
  <c r="FY29" i="5"/>
  <c r="FY30" i="5" s="1"/>
  <c r="FY27" i="5" s="1"/>
  <c r="FY28" i="5" s="1"/>
  <c r="GA25" i="5" l="1"/>
  <c r="FZ29" i="5"/>
  <c r="FZ30" i="5" s="1"/>
  <c r="FZ27" i="5" s="1"/>
  <c r="FZ28" i="5" s="1"/>
  <c r="GA29" i="5" l="1"/>
  <c r="GA30" i="5" s="1"/>
  <c r="GB25" i="5"/>
  <c r="GB26" i="5" s="1"/>
  <c r="GA26" i="5"/>
  <c r="GC25" i="5" l="1"/>
  <c r="GC26" i="5" s="1"/>
  <c r="GB29" i="5"/>
  <c r="GB30" i="5" s="1"/>
  <c r="GB27" i="5" s="1"/>
  <c r="GA27" i="5"/>
  <c r="GA28" i="5" s="1"/>
  <c r="GB28" i="5" l="1"/>
  <c r="GD25" i="5"/>
  <c r="GD26" i="5" s="1"/>
  <c r="GC29" i="5"/>
  <c r="GC30" i="5" s="1"/>
  <c r="GC27" i="5" s="1"/>
  <c r="GC28" i="5" s="1"/>
  <c r="GE25" i="5" l="1"/>
  <c r="GD29" i="5"/>
  <c r="GD30" i="5" s="1"/>
  <c r="GD27" i="5" s="1"/>
  <c r="GD28" i="5" s="1"/>
  <c r="GE26" i="5"/>
  <c r="GF25" i="5" l="1"/>
  <c r="GF26" i="5" s="1"/>
  <c r="GE29" i="5"/>
  <c r="GE30" i="5" s="1"/>
  <c r="GE27" i="5" s="1"/>
  <c r="GE28" i="5" s="1"/>
  <c r="GG25" i="5" l="1"/>
  <c r="GF29" i="5"/>
  <c r="GF30" i="5" s="1"/>
  <c r="GF27" i="5" s="1"/>
  <c r="GF28" i="5" s="1"/>
  <c r="GG26" i="5" l="1"/>
  <c r="GG29" i="5"/>
  <c r="GG30" i="5" s="1"/>
  <c r="GH25" i="5"/>
  <c r="GG27" i="5" l="1"/>
  <c r="GG28" i="5" s="1"/>
  <c r="GH26" i="5"/>
  <c r="GI25" i="5"/>
  <c r="GI26" i="5" s="1"/>
  <c r="GH29" i="5"/>
  <c r="GH30" i="5" s="1"/>
  <c r="GH27" i="5" s="1"/>
  <c r="GH28" i="5" s="1"/>
  <c r="GJ25" i="5" l="1"/>
  <c r="GI29" i="5"/>
  <c r="GI30" i="5" s="1"/>
  <c r="GI27" i="5" s="1"/>
  <c r="GI28" i="5" s="1"/>
  <c r="GJ26" i="5"/>
  <c r="GJ29" i="5" l="1"/>
  <c r="GJ30" i="5" s="1"/>
  <c r="GJ27" i="5" s="1"/>
  <c r="GJ28" i="5" s="1"/>
  <c r="GK25" i="5"/>
  <c r="GL25" i="5" l="1"/>
  <c r="GK29" i="5"/>
  <c r="GK30" i="5" s="1"/>
  <c r="GL26" i="5"/>
  <c r="GK26" i="5"/>
  <c r="GK27" i="5" l="1"/>
  <c r="GK28" i="5" s="1"/>
  <c r="GL29" i="5"/>
  <c r="GL30" i="5" s="1"/>
  <c r="GL27" i="5" s="1"/>
  <c r="GL28" i="5" s="1"/>
  <c r="GM25" i="5"/>
  <c r="GM29" i="5" l="1"/>
  <c r="GM30" i="5" s="1"/>
  <c r="GN25" i="5"/>
  <c r="GN26" i="5" s="1"/>
  <c r="GM26" i="5"/>
  <c r="GM27" i="5" s="1"/>
  <c r="GM28" i="5" s="1"/>
  <c r="GO25" i="5" l="1"/>
  <c r="GN29" i="5"/>
  <c r="GN30" i="5" s="1"/>
  <c r="GN27" i="5" s="1"/>
  <c r="GN28" i="5" s="1"/>
  <c r="GO26" i="5"/>
  <c r="GP25" i="5" l="1"/>
  <c r="GP26" i="5" s="1"/>
  <c r="GO29" i="5"/>
  <c r="GO30" i="5" s="1"/>
  <c r="GO27" i="5" s="1"/>
  <c r="GO28" i="5" s="1"/>
  <c r="GQ25" i="5" l="1"/>
  <c r="GQ26" i="5" s="1"/>
  <c r="GP29" i="5"/>
  <c r="GP30" i="5" s="1"/>
  <c r="GP27" i="5" s="1"/>
  <c r="GP28" i="5" s="1"/>
  <c r="GQ29" i="5" l="1"/>
  <c r="GQ30" i="5" s="1"/>
  <c r="GQ27" i="5" s="1"/>
  <c r="GQ28" i="5" s="1"/>
  <c r="GR25" i="5"/>
  <c r="GR26" i="5" s="1"/>
  <c r="GS25" i="5" l="1"/>
  <c r="GR29" i="5"/>
  <c r="GR30" i="5" s="1"/>
  <c r="GR27" i="5" s="1"/>
  <c r="GR28" i="5" s="1"/>
  <c r="GS26" i="5"/>
  <c r="GT25" i="5" l="1"/>
  <c r="GS29" i="5"/>
  <c r="GS30" i="5" s="1"/>
  <c r="GS27" i="5" s="1"/>
  <c r="GS28" i="5" s="1"/>
  <c r="GT26" i="5"/>
  <c r="GT29" i="5" l="1"/>
  <c r="GT30" i="5" s="1"/>
  <c r="GT27" i="5" s="1"/>
  <c r="GT28" i="5" s="1"/>
  <c r="GU25" i="5"/>
  <c r="GU26" i="5" l="1"/>
  <c r="GV25" i="5"/>
  <c r="GU29" i="5"/>
  <c r="GU30" i="5" s="1"/>
  <c r="GU27" i="5" s="1"/>
  <c r="GU28" i="5" s="1"/>
  <c r="GV26" i="5" l="1"/>
  <c r="GV29" i="5"/>
  <c r="GV30" i="5" s="1"/>
  <c r="GV27" i="5" s="1"/>
  <c r="GV28" i="5" s="1"/>
  <c r="GW25" i="5"/>
  <c r="GW26" i="5" l="1"/>
  <c r="GW29" i="5"/>
  <c r="GW30" i="5" s="1"/>
  <c r="GW27" i="5" s="1"/>
  <c r="GW28" i="5" s="1"/>
  <c r="GX25" i="5"/>
  <c r="GX26" i="5" l="1"/>
  <c r="GY25" i="5"/>
  <c r="GY26" i="5" s="1"/>
  <c r="GX29" i="5"/>
  <c r="GX30" i="5" s="1"/>
  <c r="GX27" i="5" s="1"/>
  <c r="GX28" i="5" s="1"/>
  <c r="GZ25" i="5" l="1"/>
  <c r="GZ26" i="5" s="1"/>
  <c r="GY29" i="5"/>
  <c r="GY30" i="5" s="1"/>
  <c r="GY27" i="5" s="1"/>
  <c r="GY28" i="5" s="1"/>
  <c r="HA25" i="5" l="1"/>
  <c r="HA26" i="5" s="1"/>
  <c r="GZ29" i="5"/>
  <c r="GZ30" i="5" s="1"/>
  <c r="GZ27" i="5" s="1"/>
  <c r="GZ28" i="5" s="1"/>
  <c r="HA29" i="5" l="1"/>
  <c r="HA30" i="5" s="1"/>
  <c r="HA27" i="5" s="1"/>
  <c r="HA28" i="5" s="1"/>
  <c r="HB25" i="5"/>
  <c r="HC25" i="5" l="1"/>
  <c r="HB29" i="5"/>
  <c r="HB30" i="5" s="1"/>
  <c r="HC26" i="5"/>
  <c r="HB26" i="5"/>
  <c r="HB27" i="5" l="1"/>
  <c r="HB28" i="5" s="1"/>
  <c r="HC29" i="5"/>
  <c r="HC30" i="5" s="1"/>
  <c r="HC27" i="5" s="1"/>
  <c r="HC28" i="5" s="1"/>
  <c r="HD25" i="5"/>
  <c r="HD26" i="5" l="1"/>
  <c r="HD29" i="5"/>
  <c r="HD30" i="5" s="1"/>
  <c r="HD27" i="5" s="1"/>
  <c r="HD28" i="5" s="1"/>
  <c r="HE25" i="5"/>
  <c r="HE26" i="5" l="1"/>
  <c r="HF25" i="5"/>
  <c r="HE29" i="5"/>
  <c r="HE30" i="5" s="1"/>
  <c r="HF26" i="5"/>
  <c r="HE27" i="5" l="1"/>
  <c r="HE28" i="5" s="1"/>
  <c r="HG25" i="5"/>
  <c r="HF29" i="5"/>
  <c r="HF30" i="5" s="1"/>
  <c r="HF27" i="5" s="1"/>
  <c r="HF28" i="5" s="1"/>
  <c r="HG26" i="5"/>
  <c r="HG29" i="5" l="1"/>
  <c r="HG30" i="5" s="1"/>
  <c r="HG27" i="5" s="1"/>
  <c r="HG28" i="5" s="1"/>
  <c r="HH25" i="5"/>
  <c r="HH26" i="5" l="1"/>
  <c r="HH29" i="5"/>
  <c r="HH30" i="5" s="1"/>
  <c r="HH27" i="5" s="1"/>
  <c r="HH28" i="5" s="1"/>
  <c r="HI25" i="5"/>
  <c r="HJ25" i="5" l="1"/>
  <c r="HI29" i="5"/>
  <c r="HI30" i="5" s="1"/>
  <c r="HJ26" i="5"/>
  <c r="HI26" i="5"/>
  <c r="HI27" i="5" l="1"/>
  <c r="HI28" i="5" s="1"/>
  <c r="HK25" i="5"/>
  <c r="HJ29" i="5"/>
  <c r="HJ30" i="5" s="1"/>
  <c r="HJ27" i="5" s="1"/>
  <c r="HK26" i="5" l="1"/>
  <c r="HL25" i="5"/>
  <c r="HK29" i="5"/>
  <c r="HK30" i="5" s="1"/>
  <c r="HK27" i="5" s="1"/>
  <c r="HL26" i="5"/>
  <c r="HJ28" i="5"/>
  <c r="HK28" i="5" l="1"/>
  <c r="HM25" i="5"/>
  <c r="HL29" i="5"/>
  <c r="HL30" i="5" s="1"/>
  <c r="HL27" i="5" s="1"/>
  <c r="HL28" i="5" s="1"/>
  <c r="HN25" i="5" l="1"/>
  <c r="HN26" i="5" s="1"/>
  <c r="HM29" i="5"/>
  <c r="HM30" i="5" s="1"/>
  <c r="HM26" i="5"/>
  <c r="HM27" i="5" l="1"/>
  <c r="HM28" i="5" s="1"/>
  <c r="HO25" i="5"/>
  <c r="HN29" i="5"/>
  <c r="HN30" i="5" s="1"/>
  <c r="HN27" i="5" s="1"/>
  <c r="HN28" i="5" s="1"/>
  <c r="HO26" i="5"/>
  <c r="HO29" i="5" l="1"/>
  <c r="HO30" i="5" s="1"/>
  <c r="HO27" i="5" s="1"/>
  <c r="HO28" i="5" s="1"/>
  <c r="HP25" i="5"/>
  <c r="HP26" i="5" l="1"/>
  <c r="HQ25" i="5"/>
  <c r="HP29" i="5"/>
  <c r="HP30" i="5" s="1"/>
  <c r="HQ26" i="5"/>
  <c r="HP27" i="5" l="1"/>
  <c r="HP28" i="5" s="1"/>
  <c r="HQ29" i="5"/>
  <c r="HQ30" i="5" s="1"/>
  <c r="HQ27" i="5" s="1"/>
  <c r="HQ28" i="5" s="1"/>
  <c r="HR25" i="5"/>
  <c r="HR29" i="5" l="1"/>
  <c r="HR30" i="5" s="1"/>
  <c r="HS25" i="5"/>
  <c r="HR26" i="5"/>
  <c r="HR27" i="5" s="1"/>
  <c r="HR28" i="5" s="1"/>
  <c r="HT25" i="5" l="1"/>
  <c r="HT26" i="5" s="1"/>
  <c r="HS29" i="5"/>
  <c r="HS30" i="5" s="1"/>
  <c r="HS26" i="5"/>
  <c r="HS27" i="5" l="1"/>
  <c r="HS28" i="5" s="1"/>
  <c r="HT29" i="5"/>
  <c r="HT30" i="5" s="1"/>
  <c r="HT27" i="5" s="1"/>
  <c r="HU25" i="5"/>
  <c r="HU26" i="5" l="1"/>
  <c r="HV25" i="5"/>
  <c r="HU29" i="5"/>
  <c r="HU30" i="5" s="1"/>
  <c r="HU27" i="5" s="1"/>
  <c r="HV26" i="5"/>
  <c r="HT28" i="5"/>
  <c r="HU28" i="5" l="1"/>
  <c r="HW25" i="5"/>
  <c r="HW26" i="5" s="1"/>
  <c r="HV29" i="5"/>
  <c r="HV30" i="5" s="1"/>
  <c r="HV27" i="5" s="1"/>
  <c r="HW29" i="5" l="1"/>
  <c r="HW30" i="5" s="1"/>
  <c r="HW27" i="5" s="1"/>
  <c r="HX25" i="5"/>
  <c r="HX26" i="5" s="1"/>
  <c r="HV28" i="5"/>
  <c r="HW28" i="5" l="1"/>
  <c r="HX29" i="5"/>
  <c r="HX30" i="5" s="1"/>
  <c r="HX27" i="5" s="1"/>
  <c r="HX28" i="5" s="1"/>
  <c r="HY25" i="5"/>
  <c r="HZ25" i="5" l="1"/>
  <c r="HY29" i="5"/>
  <c r="HY30" i="5" s="1"/>
  <c r="HZ26" i="5"/>
  <c r="HY26" i="5"/>
  <c r="HY27" i="5" l="1"/>
  <c r="HY28" i="5" s="1"/>
  <c r="IA25" i="5"/>
  <c r="HZ29" i="5"/>
  <c r="HZ30" i="5" s="1"/>
  <c r="HZ27" i="5" s="1"/>
  <c r="HZ28" i="5" s="1"/>
  <c r="IA26" i="5"/>
  <c r="IB25" i="5" l="1"/>
  <c r="IA29" i="5"/>
  <c r="IA30" i="5" s="1"/>
  <c r="IA27" i="5" s="1"/>
  <c r="IA28" i="5" s="1"/>
  <c r="IB26" i="5" l="1"/>
  <c r="IB29" i="5"/>
  <c r="IB30" i="5" s="1"/>
  <c r="IB27" i="5" s="1"/>
  <c r="IB28" i="5" s="1"/>
  <c r="IC25" i="5"/>
  <c r="IC26" i="5" l="1"/>
  <c r="ID25" i="5"/>
  <c r="IC29" i="5"/>
  <c r="IC30" i="5" s="1"/>
  <c r="IC27" i="5" s="1"/>
  <c r="IC28" i="5" s="1"/>
  <c r="ID26" i="5"/>
  <c r="ID29" i="5" l="1"/>
  <c r="ID30" i="5" s="1"/>
  <c r="ID27" i="5" s="1"/>
  <c r="ID28" i="5" s="1"/>
  <c r="IE25" i="5"/>
  <c r="IE29" i="5" l="1"/>
  <c r="IE30" i="5" s="1"/>
  <c r="IF25" i="5"/>
  <c r="IE26" i="5"/>
  <c r="IE27" i="5" s="1"/>
  <c r="IE28" i="5" s="1"/>
  <c r="IF26" i="5" l="1"/>
  <c r="IF29" i="5"/>
  <c r="IF30" i="5" s="1"/>
  <c r="IF27" i="5" s="1"/>
  <c r="IF28" i="5" s="1"/>
  <c r="IG25" i="5"/>
  <c r="IG26" i="5" s="1"/>
  <c r="IH25" i="5" l="1"/>
  <c r="IG29" i="5"/>
  <c r="IG30" i="5" s="1"/>
  <c r="IG27" i="5" s="1"/>
  <c r="IG28" i="5" s="1"/>
  <c r="IH26" i="5"/>
  <c r="IH29" i="5" l="1"/>
  <c r="IH30" i="5" s="1"/>
  <c r="IH27" i="5" s="1"/>
  <c r="IH28" i="5" s="1"/>
  <c r="II25" i="5"/>
  <c r="II26" i="5" l="1"/>
  <c r="IJ25" i="5"/>
  <c r="II29" i="5"/>
  <c r="II30" i="5" s="1"/>
  <c r="II27" i="5" s="1"/>
  <c r="II28" i="5" s="1"/>
  <c r="IJ26" i="5"/>
  <c r="IJ29" i="5" l="1"/>
  <c r="IJ30" i="5" s="1"/>
  <c r="IJ27" i="5" s="1"/>
  <c r="IJ28" i="5" s="1"/>
  <c r="IK25" i="5"/>
  <c r="IK26" i="5" l="1"/>
  <c r="IL25" i="5"/>
  <c r="IL26" i="5" s="1"/>
  <c r="IK29" i="5"/>
  <c r="IK30" i="5" s="1"/>
  <c r="IK27" i="5" l="1"/>
  <c r="IK28" i="5" s="1"/>
  <c r="IL29" i="5"/>
  <c r="IL30" i="5" s="1"/>
  <c r="IL27" i="5" s="1"/>
  <c r="IL28" i="5" s="1"/>
  <c r="IM25" i="5"/>
  <c r="IN25" i="5" l="1"/>
  <c r="IM29" i="5"/>
  <c r="IM30" i="5" s="1"/>
  <c r="IN26" i="5"/>
  <c r="IM26" i="5"/>
  <c r="IM27" i="5" l="1"/>
  <c r="IM28" i="5" s="1"/>
  <c r="IO25" i="5"/>
  <c r="IN29" i="5"/>
  <c r="IN30" i="5" s="1"/>
  <c r="IN27" i="5" s="1"/>
  <c r="IN28" i="5" s="1"/>
  <c r="IO26" i="5" l="1"/>
  <c r="IO29" i="5"/>
  <c r="IO30" i="5" s="1"/>
  <c r="IP25" i="5"/>
  <c r="IP29" i="5" l="1"/>
  <c r="IP30" i="5" s="1"/>
  <c r="IQ25" i="5"/>
  <c r="IP26" i="5"/>
  <c r="IP27" i="5" s="1"/>
  <c r="IO27" i="5"/>
  <c r="IO28" i="5" s="1"/>
  <c r="IP28" i="5" l="1"/>
  <c r="IR25" i="5"/>
  <c r="IR26" i="5" s="1"/>
  <c r="IQ29" i="5"/>
  <c r="IQ30" i="5" s="1"/>
  <c r="IQ26" i="5"/>
  <c r="IQ27" i="5" l="1"/>
  <c r="IQ28" i="5" s="1"/>
  <c r="IR29" i="5"/>
  <c r="IR30" i="5" s="1"/>
  <c r="IR27" i="5" s="1"/>
  <c r="IR28" i="5" s="1"/>
  <c r="IS25" i="5"/>
  <c r="IS29" i="5" l="1"/>
  <c r="IS30" i="5" s="1"/>
  <c r="IT25" i="5"/>
  <c r="IS26" i="5"/>
  <c r="IT26" i="5" l="1"/>
  <c r="IU25" i="5"/>
  <c r="IU26" i="5" s="1"/>
  <c r="IT29" i="5"/>
  <c r="IT30" i="5" s="1"/>
  <c r="IT27" i="5" s="1"/>
  <c r="IS27" i="5"/>
  <c r="IS28" i="5" s="1"/>
  <c r="IT28" i="5" l="1"/>
  <c r="IV25" i="5"/>
  <c r="IU29" i="5"/>
  <c r="IU30" i="5" s="1"/>
  <c r="IU27" i="5" s="1"/>
  <c r="IU28" i="5" s="1"/>
  <c r="IV26" i="5" l="1"/>
  <c r="IV29" i="5"/>
  <c r="IV30" i="5" s="1"/>
  <c r="IW25" i="5"/>
  <c r="IV27" i="5" l="1"/>
  <c r="IV28" i="5" s="1"/>
  <c r="IW26" i="5"/>
  <c r="IX25" i="5"/>
  <c r="IX26" i="5" s="1"/>
  <c r="IW29" i="5"/>
  <c r="IW30" i="5" s="1"/>
  <c r="IW27" i="5" s="1"/>
  <c r="IW28" i="5" s="1"/>
  <c r="IY25" i="5" l="1"/>
  <c r="IY26" i="5" s="1"/>
  <c r="IX29" i="5"/>
  <c r="IX30" i="5" s="1"/>
  <c r="IX27" i="5" s="1"/>
  <c r="IX28" i="5" s="1"/>
  <c r="IY29" i="5" l="1"/>
  <c r="IY30" i="5" s="1"/>
  <c r="IY27" i="5" s="1"/>
  <c r="IY28" i="5" s="1"/>
  <c r="IZ25" i="5"/>
  <c r="IZ29" i="5" l="1"/>
  <c r="IZ30" i="5" s="1"/>
  <c r="JA25" i="5"/>
  <c r="IZ26" i="5"/>
  <c r="JA29" i="5" l="1"/>
  <c r="JA30" i="5" s="1"/>
  <c r="JB25" i="5"/>
  <c r="JA26" i="5"/>
  <c r="JA27" i="5" s="1"/>
  <c r="IZ27" i="5"/>
  <c r="IZ28" i="5" s="1"/>
  <c r="JB26" i="5" l="1"/>
  <c r="JC25" i="5"/>
  <c r="JB29" i="5"/>
  <c r="JB30" i="5" s="1"/>
  <c r="JB27" i="5" s="1"/>
  <c r="JC26" i="5"/>
  <c r="JA28" i="5"/>
  <c r="JC29" i="5" l="1"/>
  <c r="JC30" i="5" s="1"/>
  <c r="JC27" i="5" s="1"/>
  <c r="JD25" i="5"/>
  <c r="JB28" i="5"/>
  <c r="JE25" i="5" l="1"/>
  <c r="JD29" i="5"/>
  <c r="JD30" i="5" s="1"/>
  <c r="JD26" i="5"/>
  <c r="JC28" i="5"/>
  <c r="JD27" i="5" l="1"/>
  <c r="JD28" i="5" s="1"/>
  <c r="JF25" i="5"/>
  <c r="JF26" i="5" s="1"/>
  <c r="JE29" i="5"/>
  <c r="JE30" i="5" s="1"/>
  <c r="JE26" i="5"/>
  <c r="JE27" i="5" l="1"/>
  <c r="JE28" i="5" s="1"/>
  <c r="JG25" i="5"/>
  <c r="JF29" i="5"/>
  <c r="JF30" i="5" s="1"/>
  <c r="JF27" i="5" s="1"/>
  <c r="JF28" i="5" s="1"/>
  <c r="JG26" i="5"/>
  <c r="JH25" i="5" l="1"/>
  <c r="JG29" i="5"/>
  <c r="JG30" i="5" s="1"/>
  <c r="JG27" i="5" s="1"/>
  <c r="JG28" i="5" s="1"/>
  <c r="JH26" i="5"/>
  <c r="JH29" i="5" l="1"/>
  <c r="JH30" i="5" s="1"/>
  <c r="JH27" i="5" s="1"/>
  <c r="JH28" i="5" s="1"/>
  <c r="JI25" i="5"/>
  <c r="JI26" i="5" l="1"/>
  <c r="JI29" i="5"/>
  <c r="JI30" i="5" s="1"/>
  <c r="JI27" i="5" s="1"/>
  <c r="JI28" i="5" s="1"/>
  <c r="JJ25" i="5"/>
  <c r="JJ26" i="5" l="1"/>
  <c r="JJ29" i="5"/>
  <c r="JJ30" i="5" s="1"/>
  <c r="JJ27" i="5" s="1"/>
  <c r="JJ28" i="5" s="1"/>
  <c r="JK25" i="5"/>
  <c r="JK29" i="5" l="1"/>
  <c r="JK30" i="5" s="1"/>
  <c r="JL25" i="5"/>
  <c r="JK26" i="5"/>
  <c r="JK27" i="5" l="1"/>
  <c r="JK28" i="5" s="1"/>
  <c r="JL29" i="5"/>
  <c r="JL30" i="5" s="1"/>
  <c r="JM25" i="5"/>
  <c r="JL26" i="5"/>
  <c r="JM29" i="5" l="1"/>
  <c r="JM30" i="5" s="1"/>
  <c r="JN25" i="5"/>
  <c r="JL27" i="5"/>
  <c r="JL28" i="5" s="1"/>
  <c r="JM26" i="5"/>
  <c r="JN29" i="5" l="1"/>
  <c r="JN30" i="5" s="1"/>
  <c r="JO25" i="5"/>
  <c r="JO26" i="5" s="1"/>
  <c r="JN26" i="5"/>
  <c r="JN27" i="5" s="1"/>
  <c r="JM27" i="5"/>
  <c r="JM28" i="5" s="1"/>
  <c r="JO29" i="5" l="1"/>
  <c r="JO30" i="5" s="1"/>
  <c r="JP25" i="5"/>
  <c r="JN28" i="5"/>
  <c r="JO27" i="5"/>
  <c r="JO28" i="5" l="1"/>
  <c r="JQ25" i="5"/>
  <c r="JP29" i="5"/>
  <c r="JP30" i="5" s="1"/>
  <c r="JQ26" i="5"/>
  <c r="JP26" i="5"/>
  <c r="JP27" i="5" l="1"/>
  <c r="JP28" i="5" s="1"/>
  <c r="JR25" i="5"/>
  <c r="JQ29" i="5"/>
  <c r="JQ30" i="5" s="1"/>
  <c r="JQ27" i="5" s="1"/>
  <c r="JQ28" i="5" s="1"/>
  <c r="JR26" i="5" l="1"/>
  <c r="JR29" i="5"/>
  <c r="JR30" i="5" s="1"/>
  <c r="JS25" i="5"/>
  <c r="JS26" i="5" s="1"/>
  <c r="JR27" i="5" l="1"/>
  <c r="JR28" i="5" s="1"/>
  <c r="JS29" i="5"/>
  <c r="JS30" i="5" s="1"/>
  <c r="JS27" i="5" s="1"/>
  <c r="JT25" i="5"/>
  <c r="JS28" i="5" l="1"/>
  <c r="JU25" i="5"/>
  <c r="JU26" i="5" s="1"/>
  <c r="JT29" i="5"/>
  <c r="JT30" i="5" s="1"/>
  <c r="JT26" i="5"/>
  <c r="JT27" i="5" l="1"/>
  <c r="JT28" i="5" s="1"/>
  <c r="JV25" i="5"/>
  <c r="JU29" i="5"/>
  <c r="JU30" i="5" s="1"/>
  <c r="JU27" i="5" s="1"/>
  <c r="JU28" i="5" s="1"/>
  <c r="JV26" i="5"/>
  <c r="JV29" i="5" l="1"/>
  <c r="JV30" i="5" s="1"/>
  <c r="JV27" i="5" s="1"/>
  <c r="JV28" i="5" s="1"/>
  <c r="JW25" i="5"/>
  <c r="JW26" i="5" l="1"/>
  <c r="JW29" i="5"/>
  <c r="JW30" i="5" s="1"/>
  <c r="JW27" i="5" s="1"/>
  <c r="JW28" i="5" s="1"/>
  <c r="JX25" i="5"/>
  <c r="JX26" i="5" s="1"/>
  <c r="JY25" i="5" l="1"/>
  <c r="JX29" i="5"/>
  <c r="JX30" i="5" s="1"/>
  <c r="JX27" i="5" s="1"/>
  <c r="JX28" i="5" s="1"/>
  <c r="JY26" i="5"/>
  <c r="JY29" i="5" l="1"/>
  <c r="JY30" i="5" s="1"/>
  <c r="JY27" i="5" s="1"/>
  <c r="JY28" i="5" s="1"/>
  <c r="JZ25" i="5"/>
  <c r="JZ26" i="5" l="1"/>
  <c r="KA25" i="5"/>
  <c r="JZ29" i="5"/>
  <c r="JZ30" i="5" s="1"/>
  <c r="JZ27" i="5" s="1"/>
  <c r="JZ28" i="5" s="1"/>
  <c r="KA26" i="5"/>
  <c r="KB25" i="5" l="1"/>
  <c r="KA29" i="5"/>
  <c r="KA30" i="5" s="1"/>
  <c r="KA27" i="5" s="1"/>
  <c r="KA28" i="5" s="1"/>
  <c r="KB26" i="5" l="1"/>
  <c r="KB29" i="5"/>
  <c r="KB30" i="5" s="1"/>
  <c r="KB27" i="5" s="1"/>
  <c r="KB28" i="5" s="1"/>
  <c r="KC25" i="5"/>
  <c r="KC26" i="5" s="1"/>
  <c r="KC29" i="5" l="1"/>
  <c r="KC30" i="5" s="1"/>
  <c r="KC27" i="5" s="1"/>
  <c r="KC28" i="5" s="1"/>
  <c r="KD25" i="5"/>
  <c r="KD29" i="5" l="1"/>
  <c r="KD30" i="5" s="1"/>
  <c r="KE25" i="5"/>
  <c r="KD26" i="5"/>
  <c r="KF25" i="5" l="1"/>
  <c r="KF26" i="5" s="1"/>
  <c r="KE29" i="5"/>
  <c r="KE30" i="5" s="1"/>
  <c r="KE26" i="5"/>
  <c r="KD27" i="5"/>
  <c r="KD28" i="5" s="1"/>
  <c r="KE27" i="5" l="1"/>
  <c r="KE28" i="5" s="1"/>
  <c r="KG25" i="5"/>
  <c r="KG26" i="5" s="1"/>
  <c r="KF29" i="5"/>
  <c r="KF30" i="5" s="1"/>
  <c r="KF27" i="5" s="1"/>
  <c r="KH25" i="5" l="1"/>
  <c r="KG29" i="5"/>
  <c r="KG30" i="5" s="1"/>
  <c r="KG27" i="5" s="1"/>
  <c r="KF28" i="5"/>
  <c r="KG28" i="5" l="1"/>
  <c r="KH29" i="5"/>
  <c r="KH30" i="5" s="1"/>
  <c r="KI25" i="5"/>
  <c r="KI26" i="5" s="1"/>
  <c r="KH26" i="5"/>
  <c r="KJ25" i="5" l="1"/>
  <c r="KJ26" i="5" s="1"/>
  <c r="KI29" i="5"/>
  <c r="KI30" i="5" s="1"/>
  <c r="KI27" i="5" s="1"/>
  <c r="KH27" i="5"/>
  <c r="KH28" i="5" s="1"/>
  <c r="KI28" i="5" l="1"/>
  <c r="KK25" i="5"/>
  <c r="KK26" i="5" s="1"/>
  <c r="KJ29" i="5"/>
  <c r="KJ30" i="5" s="1"/>
  <c r="KJ27" i="5" s="1"/>
  <c r="KJ28" i="5" s="1"/>
  <c r="KL25" i="5" l="1"/>
  <c r="KK29" i="5"/>
  <c r="KK30" i="5" s="1"/>
  <c r="KK27" i="5" s="1"/>
  <c r="KK28" i="5" s="1"/>
  <c r="KM25" i="5" l="1"/>
  <c r="KL29" i="5"/>
  <c r="KL30" i="5" s="1"/>
  <c r="KM26" i="5"/>
  <c r="KL26" i="5"/>
  <c r="KL27" i="5" l="1"/>
  <c r="KL28" i="5" s="1"/>
  <c r="KM29" i="5"/>
  <c r="KM30" i="5" s="1"/>
  <c r="KM27" i="5" s="1"/>
  <c r="KM28" i="5" s="1"/>
  <c r="KN25" i="5"/>
  <c r="KN29" i="5" l="1"/>
  <c r="KN30" i="5" s="1"/>
  <c r="KO25" i="5"/>
  <c r="KN26" i="5"/>
  <c r="KP25" i="5" l="1"/>
  <c r="KO29" i="5"/>
  <c r="KO30" i="5" s="1"/>
  <c r="KP26" i="5"/>
  <c r="KO26" i="5"/>
  <c r="KN27" i="5"/>
  <c r="KN28" i="5" s="1"/>
  <c r="KO27" i="5" l="1"/>
  <c r="KO28" i="5" s="1"/>
  <c r="KQ25" i="5"/>
  <c r="KP29" i="5"/>
  <c r="KP30" i="5" s="1"/>
  <c r="KP27" i="5" s="1"/>
  <c r="KQ26" i="5"/>
  <c r="KQ29" i="5" l="1"/>
  <c r="KQ30" i="5" s="1"/>
  <c r="KQ27" i="5" s="1"/>
  <c r="KR25" i="5"/>
  <c r="KR26" i="5" s="1"/>
  <c r="KP28" i="5"/>
  <c r="KQ28" i="5" s="1"/>
  <c r="KR29" i="5" l="1"/>
  <c r="KR30" i="5" s="1"/>
  <c r="KR27" i="5" s="1"/>
  <c r="KR28" i="5" s="1"/>
  <c r="KS25" i="5"/>
  <c r="KS26" i="5" s="1"/>
  <c r="KS29" i="5" l="1"/>
  <c r="KS30" i="5" s="1"/>
  <c r="KS27" i="5" s="1"/>
  <c r="KS28" i="5" s="1"/>
  <c r="KT25" i="5"/>
  <c r="KT26" i="5" s="1"/>
  <c r="KU25" i="5" l="1"/>
  <c r="KT29" i="5"/>
  <c r="KT30" i="5" s="1"/>
  <c r="KT27" i="5" s="1"/>
  <c r="KT28" i="5" s="1"/>
  <c r="KU26" i="5"/>
  <c r="KU29" i="5" l="1"/>
  <c r="KU30" i="5" s="1"/>
  <c r="KU27" i="5" s="1"/>
  <c r="KU28" i="5" s="1"/>
  <c r="KV25" i="5"/>
  <c r="KV26" i="5" s="1"/>
  <c r="KV29" i="5" l="1"/>
  <c r="KV30" i="5" s="1"/>
  <c r="KV27" i="5" s="1"/>
  <c r="KV28" i="5" s="1"/>
  <c r="KW25" i="5"/>
  <c r="KW26" i="5" s="1"/>
  <c r="KX25" i="5" l="1"/>
  <c r="KX26" i="5" s="1"/>
  <c r="KW29" i="5"/>
  <c r="KW30" i="5" s="1"/>
  <c r="KW27" i="5" s="1"/>
  <c r="KW28" i="5" s="1"/>
  <c r="KY25" i="5" l="1"/>
  <c r="KY26" i="5" s="1"/>
  <c r="KX29" i="5"/>
  <c r="KX30" i="5" s="1"/>
  <c r="KX27" i="5" s="1"/>
  <c r="KX28" i="5" s="1"/>
  <c r="KZ25" i="5" l="1"/>
  <c r="KY29" i="5"/>
  <c r="KY30" i="5" s="1"/>
  <c r="KY27" i="5" s="1"/>
  <c r="KY28" i="5" s="1"/>
  <c r="KZ26" i="5"/>
  <c r="LA25" i="5" l="1"/>
  <c r="LA26" i="5" s="1"/>
  <c r="KZ29" i="5"/>
  <c r="KZ30" i="5" s="1"/>
  <c r="KZ27" i="5" s="1"/>
  <c r="KZ28" i="5" s="1"/>
  <c r="LB25" i="5" l="1"/>
  <c r="LA29" i="5"/>
  <c r="LA30" i="5" s="1"/>
  <c r="LA27" i="5" s="1"/>
  <c r="LA28" i="5" s="1"/>
  <c r="LB26" i="5"/>
  <c r="LC25" i="5" l="1"/>
  <c r="LC26" i="5" s="1"/>
  <c r="LB29" i="5"/>
  <c r="LB30" i="5" s="1"/>
  <c r="LB27" i="5" s="1"/>
  <c r="LB28" i="5" s="1"/>
  <c r="LD25" i="5" l="1"/>
  <c r="LD26" i="5" s="1"/>
  <c r="LC29" i="5"/>
  <c r="LC30" i="5" s="1"/>
  <c r="LC27" i="5" s="1"/>
  <c r="LC28" i="5" s="1"/>
  <c r="LD29" i="5" l="1"/>
  <c r="LD30" i="5" s="1"/>
  <c r="LD27" i="5" s="1"/>
  <c r="LD28" i="5" s="1"/>
  <c r="LE25" i="5"/>
  <c r="LE26" i="5" l="1"/>
  <c r="LF25" i="5"/>
  <c r="LE29" i="5"/>
  <c r="LE30" i="5" s="1"/>
  <c r="LE27" i="5" s="1"/>
  <c r="LE28" i="5" s="1"/>
  <c r="LF26" i="5"/>
  <c r="LG25" i="5" l="1"/>
  <c r="LF29" i="5"/>
  <c r="LF30" i="5" s="1"/>
  <c r="LF27" i="5" s="1"/>
  <c r="LF28" i="5" s="1"/>
  <c r="LG26" i="5"/>
  <c r="LH25" i="5" l="1"/>
  <c r="LH26" i="5" s="1"/>
  <c r="LG29" i="5"/>
  <c r="LG30" i="5" s="1"/>
  <c r="LG27" i="5" s="1"/>
  <c r="LG28" i="5" s="1"/>
  <c r="LI25" i="5" l="1"/>
  <c r="LH29" i="5"/>
  <c r="LH30" i="5" s="1"/>
  <c r="LH27" i="5" s="1"/>
  <c r="LH28" i="5" s="1"/>
  <c r="LI26" i="5"/>
  <c r="LJ25" i="5" l="1"/>
  <c r="LJ26" i="5" s="1"/>
  <c r="LI29" i="5"/>
  <c r="LI30" i="5" s="1"/>
  <c r="LI27" i="5" s="1"/>
  <c r="LI28" i="5" s="1"/>
  <c r="LK25" i="5" l="1"/>
  <c r="LJ29" i="5"/>
  <c r="LJ30" i="5" s="1"/>
  <c r="LJ27" i="5" s="1"/>
  <c r="LJ28" i="5" s="1"/>
  <c r="LK26" i="5"/>
  <c r="LK29" i="5" l="1"/>
  <c r="LK30" i="5" s="1"/>
  <c r="LK27" i="5" s="1"/>
  <c r="LK28" i="5" s="1"/>
  <c r="LL25" i="5"/>
  <c r="LL26" i="5" s="1"/>
  <c r="LM25" i="5" l="1"/>
  <c r="LM26" i="5" s="1"/>
  <c r="LL29" i="5"/>
  <c r="LL30" i="5" s="1"/>
  <c r="LL27" i="5" s="1"/>
  <c r="LL28" i="5" s="1"/>
  <c r="LM29" i="5" l="1"/>
  <c r="LM30" i="5" s="1"/>
  <c r="LM27" i="5" s="1"/>
  <c r="LM28" i="5" s="1"/>
  <c r="LN25" i="5"/>
  <c r="LN26" i="5" s="1"/>
  <c r="LO25" i="5" l="1"/>
  <c r="LN29" i="5"/>
  <c r="LN30" i="5" s="1"/>
  <c r="LN27" i="5" s="1"/>
  <c r="LN28" i="5" s="1"/>
  <c r="LO26" i="5"/>
  <c r="LP25" i="5" l="1"/>
  <c r="LO29" i="5"/>
  <c r="LO30" i="5" s="1"/>
  <c r="LO27" i="5" s="1"/>
  <c r="LO28" i="5" s="1"/>
  <c r="LP26" i="5"/>
  <c r="LP29" i="5" l="1"/>
  <c r="LP30" i="5" s="1"/>
  <c r="LP27" i="5" s="1"/>
  <c r="LP28" i="5" s="1"/>
  <c r="LQ25" i="5"/>
  <c r="LR25" i="5" l="1"/>
  <c r="LR26" i="5" s="1"/>
  <c r="LQ29" i="5"/>
  <c r="LQ30" i="5" s="1"/>
  <c r="LQ26" i="5"/>
  <c r="LQ27" i="5" l="1"/>
  <c r="LQ28" i="5" s="1"/>
  <c r="LR29" i="5"/>
  <c r="LR30" i="5" s="1"/>
  <c r="LR27" i="5" s="1"/>
  <c r="LR28" i="5" s="1"/>
  <c r="LS25" i="5"/>
  <c r="LS29" i="5" l="1"/>
  <c r="LS30" i="5" s="1"/>
  <c r="LT25" i="5"/>
  <c r="LS26" i="5"/>
  <c r="LT29" i="5" l="1"/>
  <c r="LT30" i="5" s="1"/>
  <c r="LU25" i="5"/>
  <c r="LU26" i="5" s="1"/>
  <c r="LT26" i="5"/>
  <c r="LS27" i="5"/>
  <c r="LS28" i="5" s="1"/>
  <c r="LV25" i="5" l="1"/>
  <c r="LV26" i="5" s="1"/>
  <c r="LU29" i="5"/>
  <c r="LU30" i="5" s="1"/>
  <c r="LU27" i="5" s="1"/>
  <c r="LT27" i="5"/>
  <c r="LT28" i="5" s="1"/>
  <c r="LU28" i="5" l="1"/>
  <c r="LV29" i="5"/>
  <c r="LV30" i="5" s="1"/>
  <c r="LV27" i="5" s="1"/>
  <c r="LV28" i="5" s="1"/>
  <c r="LW25" i="5"/>
  <c r="LW26" i="5" s="1"/>
  <c r="LW29" i="5" l="1"/>
  <c r="LW30" i="5" s="1"/>
  <c r="LW27" i="5" s="1"/>
  <c r="LW28" i="5" s="1"/>
  <c r="LX25" i="5"/>
  <c r="LX26" i="5" l="1"/>
  <c r="LY25" i="5"/>
  <c r="LX29" i="5"/>
  <c r="LX30" i="5" s="1"/>
  <c r="LX27" i="5" s="1"/>
  <c r="LX28" i="5" s="1"/>
  <c r="LY26" i="5"/>
  <c r="LY29" i="5" l="1"/>
  <c r="LY30" i="5" s="1"/>
  <c r="LY27" i="5" s="1"/>
  <c r="LY28" i="5" s="1"/>
  <c r="LZ25" i="5"/>
  <c r="LZ26" i="5" l="1"/>
  <c r="MA25" i="5"/>
  <c r="LZ29" i="5"/>
  <c r="LZ30" i="5" s="1"/>
  <c r="LZ27" i="5" s="1"/>
  <c r="LZ28" i="5" s="1"/>
  <c r="MA26" i="5"/>
  <c r="MB25" i="5" l="1"/>
  <c r="MA29" i="5"/>
  <c r="MA30" i="5" s="1"/>
  <c r="MA27" i="5" s="1"/>
  <c r="MA28" i="5" s="1"/>
  <c r="MB26" i="5" l="1"/>
  <c r="MC25" i="5"/>
  <c r="MB29" i="5"/>
  <c r="MB30" i="5" s="1"/>
  <c r="MB27" i="5" s="1"/>
  <c r="MB28" i="5" s="1"/>
  <c r="MC26" i="5"/>
  <c r="MD25" i="5" l="1"/>
  <c r="MD26" i="5" s="1"/>
  <c r="MC29" i="5"/>
  <c r="MC30" i="5" s="1"/>
  <c r="MC27" i="5" s="1"/>
  <c r="MC28" i="5" s="1"/>
  <c r="ME25" i="5" l="1"/>
  <c r="MD29" i="5"/>
  <c r="MD30" i="5" s="1"/>
  <c r="MD27" i="5" s="1"/>
  <c r="MD28" i="5" s="1"/>
  <c r="ME26" i="5"/>
  <c r="MF25" i="5" l="1"/>
  <c r="ME29" i="5"/>
  <c r="ME30" i="5" s="1"/>
  <c r="ME27" i="5" s="1"/>
  <c r="ME28" i="5" s="1"/>
  <c r="MF26" i="5"/>
  <c r="MG25" i="5" l="1"/>
  <c r="MF29" i="5"/>
  <c r="MF30" i="5" s="1"/>
  <c r="MF27" i="5" s="1"/>
  <c r="MF28" i="5" s="1"/>
  <c r="MG26" i="5"/>
  <c r="MH25" i="5" l="1"/>
  <c r="MH26" i="5" s="1"/>
  <c r="MG29" i="5"/>
  <c r="MG30" i="5" s="1"/>
  <c r="MG27" i="5" s="1"/>
  <c r="MG28" i="5" s="1"/>
  <c r="MI25" i="5" l="1"/>
  <c r="MI26" i="5" s="1"/>
  <c r="MH29" i="5"/>
  <c r="MH30" i="5" s="1"/>
  <c r="MH27" i="5" s="1"/>
  <c r="MH28" i="5" s="1"/>
  <c r="MJ25" i="5" l="1"/>
  <c r="MJ26" i="5" s="1"/>
  <c r="MI29" i="5"/>
  <c r="MI30" i="5" s="1"/>
  <c r="MI27" i="5" s="1"/>
  <c r="MI28" i="5" s="1"/>
  <c r="MK25" i="5" l="1"/>
  <c r="MJ29" i="5"/>
  <c r="MJ30" i="5" s="1"/>
  <c r="MJ27" i="5" s="1"/>
  <c r="MJ28" i="5" s="1"/>
  <c r="MK26" i="5"/>
  <c r="ML25" i="5" l="1"/>
  <c r="MK29" i="5"/>
  <c r="MK30" i="5" s="1"/>
  <c r="MK27" i="5" s="1"/>
  <c r="MK28" i="5" s="1"/>
  <c r="ML26" i="5"/>
  <c r="MM25" i="5" l="1"/>
  <c r="MM26" i="5" s="1"/>
  <c r="ML29" i="5"/>
  <c r="ML30" i="5" s="1"/>
  <c r="ML27" i="5" s="1"/>
  <c r="ML28" i="5" s="1"/>
  <c r="MN25" i="5" l="1"/>
  <c r="MN26" i="5" s="1"/>
  <c r="MM29" i="5"/>
  <c r="MM30" i="5" s="1"/>
  <c r="MM27" i="5" s="1"/>
  <c r="MM28" i="5" s="1"/>
  <c r="MO25" i="5" l="1"/>
  <c r="MN29" i="5"/>
  <c r="MN30" i="5" s="1"/>
  <c r="MN27" i="5" s="1"/>
  <c r="MN28" i="5" s="1"/>
  <c r="MO26" i="5"/>
  <c r="MP25" i="5" l="1"/>
  <c r="MO29" i="5"/>
  <c r="MO30" i="5" s="1"/>
  <c r="MO27" i="5" s="1"/>
  <c r="MO28" i="5" s="1"/>
  <c r="MP26" i="5"/>
  <c r="MQ25" i="5" l="1"/>
  <c r="MQ26" i="5" s="1"/>
  <c r="MP29" i="5"/>
  <c r="MP30" i="5" s="1"/>
  <c r="MP27" i="5" s="1"/>
  <c r="MP28" i="5" s="1"/>
  <c r="MR25" i="5" l="1"/>
  <c r="MR26" i="5" s="1"/>
  <c r="MQ29" i="5"/>
  <c r="MQ30" i="5" s="1"/>
  <c r="MQ27" i="5" s="1"/>
  <c r="MQ28" i="5" s="1"/>
  <c r="MR29" i="5" l="1"/>
  <c r="MR30" i="5" s="1"/>
  <c r="MR27" i="5" s="1"/>
  <c r="MR28" i="5" s="1"/>
  <c r="MS25" i="5"/>
  <c r="MS26" i="5" s="1"/>
  <c r="MT25" i="5" l="1"/>
  <c r="MS29" i="5"/>
  <c r="MS30" i="5" s="1"/>
  <c r="MS27" i="5" s="1"/>
  <c r="MS28" i="5" s="1"/>
  <c r="MU25" i="5" l="1"/>
  <c r="MT29" i="5"/>
  <c r="MT30" i="5" s="1"/>
  <c r="MT26" i="5"/>
  <c r="MT27" i="5" l="1"/>
  <c r="MT28" i="5" s="1"/>
  <c r="MV25" i="5"/>
  <c r="MV26" i="5" s="1"/>
  <c r="MU29" i="5"/>
  <c r="MU30" i="5" s="1"/>
  <c r="MU26" i="5"/>
  <c r="MU27" i="5" l="1"/>
  <c r="MU28" i="5" s="1"/>
  <c r="MW25" i="5"/>
  <c r="MV29" i="5"/>
  <c r="MV30" i="5" s="1"/>
  <c r="MV27" i="5" s="1"/>
  <c r="MV28" i="5" s="1"/>
  <c r="MW26" i="5"/>
  <c r="MX25" i="5" l="1"/>
  <c r="MX26" i="5" s="1"/>
  <c r="MW29" i="5"/>
  <c r="MW30" i="5" s="1"/>
  <c r="MW27" i="5" s="1"/>
  <c r="MW28" i="5" s="1"/>
  <c r="MY25" i="5" l="1"/>
  <c r="MX29" i="5"/>
  <c r="MX30" i="5" s="1"/>
  <c r="MX27" i="5" s="1"/>
  <c r="MX28" i="5" s="1"/>
  <c r="MY26" i="5"/>
  <c r="MZ25" i="5" l="1"/>
  <c r="MY29" i="5"/>
  <c r="MY30" i="5" s="1"/>
  <c r="MY27" i="5" s="1"/>
  <c r="MY28" i="5" s="1"/>
  <c r="NA25" i="5" l="1"/>
  <c r="MZ29" i="5"/>
  <c r="MZ30" i="5" s="1"/>
  <c r="NA26" i="5"/>
  <c r="MZ26" i="5"/>
  <c r="MZ27" i="5" l="1"/>
  <c r="MZ28" i="5" s="1"/>
  <c r="NB25" i="5"/>
  <c r="NB26" i="5" s="1"/>
  <c r="NA29" i="5"/>
  <c r="NA30" i="5" s="1"/>
  <c r="NA27" i="5" s="1"/>
  <c r="NA28" i="5" s="1"/>
  <c r="NC25" i="5" l="1"/>
  <c r="NC26" i="5" s="1"/>
  <c r="NB29" i="5"/>
  <c r="NB30" i="5" s="1"/>
  <c r="NB27" i="5" s="1"/>
  <c r="NB28" i="5" s="1"/>
  <c r="ND25" i="5" l="1"/>
  <c r="NC29" i="5"/>
  <c r="NC30" i="5" s="1"/>
  <c r="NC27" i="5" s="1"/>
  <c r="NC28" i="5" s="1"/>
  <c r="ND26" i="5"/>
  <c r="NE25" i="5" l="1"/>
  <c r="ND29" i="5"/>
  <c r="ND30" i="5" s="1"/>
  <c r="ND27" i="5" s="1"/>
  <c r="ND28" i="5" s="1"/>
  <c r="NE26" i="5"/>
  <c r="NF25" i="5" l="1"/>
  <c r="NE29" i="5"/>
  <c r="NE30" i="5" s="1"/>
  <c r="NE27" i="5" s="1"/>
  <c r="NE28" i="5" s="1"/>
  <c r="NF26" i="5"/>
  <c r="NG25" i="5" l="1"/>
  <c r="NF29" i="5"/>
  <c r="NF30" i="5" s="1"/>
  <c r="NF27" i="5" s="1"/>
  <c r="NF28" i="5" s="1"/>
  <c r="NG26" i="5"/>
  <c r="NH25" i="5" l="1"/>
  <c r="NG29" i="5"/>
  <c r="NG30" i="5" s="1"/>
  <c r="NG27" i="5" s="1"/>
  <c r="NG28" i="5" s="1"/>
  <c r="NH26" i="5"/>
  <c r="NI25" i="5" l="1"/>
  <c r="NH29" i="5"/>
  <c r="NH30" i="5" s="1"/>
  <c r="NH27" i="5" s="1"/>
  <c r="NH28" i="5" s="1"/>
  <c r="NI26" i="5"/>
  <c r="NJ25" i="5" l="1"/>
  <c r="NJ26" i="5" s="1"/>
  <c r="NI29" i="5"/>
  <c r="NI30" i="5" s="1"/>
  <c r="NI27" i="5" s="1"/>
  <c r="NI28" i="5" s="1"/>
  <c r="NK25" i="5" l="1"/>
  <c r="NJ29" i="5"/>
  <c r="NJ30" i="5" s="1"/>
  <c r="NJ27" i="5" s="1"/>
  <c r="NJ28" i="5" s="1"/>
  <c r="NK26" i="5"/>
  <c r="NL25" i="5" l="1"/>
  <c r="NK29" i="5"/>
  <c r="NK30" i="5" s="1"/>
  <c r="NK27" i="5" s="1"/>
  <c r="NK28" i="5" s="1"/>
  <c r="NL26" i="5"/>
  <c r="NL29" i="5" l="1"/>
  <c r="NL30" i="5" s="1"/>
  <c r="NL27" i="5" s="1"/>
  <c r="NL28" i="5" s="1"/>
  <c r="NM25" i="5"/>
  <c r="NN25" i="5" l="1"/>
  <c r="NM29" i="5"/>
  <c r="NM30" i="5" s="1"/>
  <c r="NN26" i="5"/>
  <c r="NM26" i="5"/>
  <c r="NM27" i="5" l="1"/>
  <c r="NM28" i="5" s="1"/>
  <c r="NO25" i="5"/>
  <c r="NN29" i="5"/>
  <c r="NN30" i="5" s="1"/>
  <c r="NN27" i="5" s="1"/>
  <c r="NN28" i="5" s="1"/>
  <c r="NO26" i="5"/>
  <c r="NP25" i="5" l="1"/>
  <c r="NO29" i="5"/>
  <c r="NO30" i="5" s="1"/>
  <c r="NO27" i="5" s="1"/>
  <c r="NO28" i="5" s="1"/>
  <c r="NQ25" i="5" l="1"/>
  <c r="NQ26" i="5" s="1"/>
  <c r="NP29" i="5"/>
  <c r="NP30" i="5" s="1"/>
  <c r="NP26" i="5"/>
  <c r="NP27" i="5" l="1"/>
  <c r="NP28" i="5" s="1"/>
  <c r="NQ29" i="5"/>
  <c r="NQ30" i="5" s="1"/>
  <c r="NQ27" i="5" s="1"/>
  <c r="NQ28" i="5" s="1"/>
  <c r="NR25" i="5"/>
  <c r="NR26" i="5" s="1"/>
  <c r="NS25" i="5" l="1"/>
  <c r="NS26" i="5" s="1"/>
  <c r="NR29" i="5"/>
  <c r="NR30" i="5" s="1"/>
  <c r="NR27" i="5" s="1"/>
  <c r="NR28" i="5" s="1"/>
  <c r="NT25" i="5" l="1"/>
  <c r="NS29" i="5"/>
  <c r="NS30" i="5" s="1"/>
  <c r="NS27" i="5" s="1"/>
  <c r="NS28" i="5" s="1"/>
  <c r="NT26" i="5"/>
  <c r="NT29" i="5" l="1"/>
  <c r="NT30" i="5" s="1"/>
  <c r="NT27" i="5" s="1"/>
  <c r="NT28" i="5" s="1"/>
  <c r="NU25" i="5"/>
  <c r="NV25" i="5" l="1"/>
  <c r="NU29" i="5"/>
  <c r="NU30" i="5" s="1"/>
  <c r="NV26" i="5"/>
  <c r="NU26" i="5"/>
  <c r="NU27" i="5" l="1"/>
  <c r="NU28" i="5" s="1"/>
  <c r="NW25" i="5"/>
  <c r="NV29" i="5"/>
  <c r="NV30" i="5" s="1"/>
  <c r="NV27" i="5" s="1"/>
  <c r="NV28" i="5" s="1"/>
  <c r="NX25" i="5" l="1"/>
  <c r="NW29" i="5"/>
  <c r="NW30" i="5" s="1"/>
  <c r="NX26" i="5"/>
  <c r="NW26" i="5"/>
  <c r="NW27" i="5" l="1"/>
  <c r="NW28" i="5" s="1"/>
  <c r="NY25" i="5"/>
  <c r="NX29" i="5"/>
  <c r="NX30" i="5" s="1"/>
  <c r="NX27" i="5" s="1"/>
  <c r="NX28" i="5" s="1"/>
  <c r="NY26" i="5"/>
  <c r="NZ25" i="5" l="1"/>
  <c r="NY29" i="5"/>
  <c r="NY30" i="5" s="1"/>
  <c r="NY27" i="5" s="1"/>
  <c r="NY28" i="5" s="1"/>
  <c r="NZ26" i="5"/>
  <c r="OA25" i="5" l="1"/>
  <c r="NZ29" i="5"/>
  <c r="NZ30" i="5" s="1"/>
  <c r="NZ27" i="5" s="1"/>
  <c r="NZ28" i="5" s="1"/>
  <c r="OB25" i="5" l="1"/>
  <c r="OA29" i="5"/>
  <c r="OA30" i="5" s="1"/>
  <c r="OB26" i="5"/>
  <c r="OA26" i="5"/>
  <c r="OA27" i="5" l="1"/>
  <c r="OA28" i="5" s="1"/>
  <c r="OC25" i="5"/>
  <c r="OC26" i="5" s="1"/>
  <c r="OB29" i="5"/>
  <c r="OB30" i="5" s="1"/>
  <c r="OB27" i="5" s="1"/>
  <c r="OB28" i="5" l="1"/>
  <c r="OD25" i="5"/>
  <c r="OD26" i="5" s="1"/>
  <c r="OC29" i="5"/>
  <c r="OC30" i="5" s="1"/>
  <c r="OC27" i="5" s="1"/>
  <c r="OC28" i="5" s="1"/>
  <c r="OE25" i="5" l="1"/>
  <c r="OD29" i="5"/>
  <c r="OD30" i="5" s="1"/>
  <c r="OD27" i="5" s="1"/>
  <c r="OD28" i="5" s="1"/>
  <c r="OE26" i="5"/>
  <c r="OF25" i="5" l="1"/>
  <c r="OE29" i="5"/>
  <c r="OE30" i="5" s="1"/>
  <c r="OE27" i="5" s="1"/>
  <c r="OE28" i="5" s="1"/>
  <c r="OF26" i="5"/>
  <c r="OG25" i="5" l="1"/>
  <c r="OG26" i="5" s="1"/>
  <c r="OF29" i="5"/>
  <c r="OF30" i="5" s="1"/>
  <c r="OF27" i="5" s="1"/>
  <c r="OF28" i="5" s="1"/>
  <c r="OH25" i="5" l="1"/>
  <c r="OG29" i="5"/>
  <c r="OG30" i="5" s="1"/>
  <c r="OG27" i="5" s="1"/>
  <c r="OG28" i="5" s="1"/>
  <c r="OI25" i="5" l="1"/>
  <c r="OI26" i="5" s="1"/>
  <c r="OH29" i="5"/>
  <c r="OH30" i="5" s="1"/>
  <c r="OH26" i="5"/>
  <c r="OH27" i="5" l="1"/>
  <c r="OH28" i="5" s="1"/>
  <c r="OJ25" i="5"/>
  <c r="OJ26" i="5" s="1"/>
  <c r="OI29" i="5"/>
  <c r="OI30" i="5" s="1"/>
  <c r="OI27" i="5" s="1"/>
  <c r="OI28" i="5" s="1"/>
  <c r="OK25" i="5" l="1"/>
  <c r="OJ29" i="5"/>
  <c r="OJ30" i="5" s="1"/>
  <c r="OJ27" i="5" s="1"/>
  <c r="OJ28" i="5" s="1"/>
  <c r="OK29" i="5" l="1"/>
  <c r="OK30" i="5" s="1"/>
  <c r="OL25" i="5"/>
  <c r="OK26" i="5"/>
  <c r="OM25" i="5" l="1"/>
  <c r="OL29" i="5"/>
  <c r="OL30" i="5" s="1"/>
  <c r="OM26" i="5"/>
  <c r="OL26" i="5"/>
  <c r="OK27" i="5"/>
  <c r="OK28" i="5" s="1"/>
  <c r="OL27" i="5" l="1"/>
  <c r="OL28" i="5" s="1"/>
  <c r="OM29" i="5"/>
  <c r="OM30" i="5" s="1"/>
  <c r="OM27" i="5" s="1"/>
  <c r="OM28" i="5" s="1"/>
  <c r="ON25" i="5"/>
  <c r="ON26" i="5" s="1"/>
  <c r="OO25" i="5" l="1"/>
  <c r="OO26" i="5" s="1"/>
  <c r="ON29" i="5"/>
  <c r="ON30" i="5" s="1"/>
  <c r="ON27" i="5" s="1"/>
  <c r="ON28" i="5" s="1"/>
  <c r="OP25" i="5" l="1"/>
  <c r="OP26" i="5" s="1"/>
  <c r="OO29" i="5"/>
  <c r="OO30" i="5" s="1"/>
  <c r="OO27" i="5" s="1"/>
  <c r="OO28" i="5" s="1"/>
  <c r="OP29" i="5" l="1"/>
  <c r="OP30" i="5" s="1"/>
  <c r="OP27" i="5" s="1"/>
  <c r="OP28" i="5" s="1"/>
  <c r="OQ25" i="5"/>
  <c r="OR25" i="5" l="1"/>
  <c r="OR26" i="5" s="1"/>
  <c r="OQ29" i="5"/>
  <c r="OQ30" i="5" s="1"/>
  <c r="OQ26" i="5"/>
  <c r="OQ27" i="5" l="1"/>
  <c r="OQ28" i="5" s="1"/>
  <c r="OR29" i="5"/>
  <c r="OR30" i="5" s="1"/>
  <c r="OR27" i="5" s="1"/>
  <c r="OR28" i="5" s="1"/>
  <c r="OS25" i="5"/>
  <c r="OT25" i="5" l="1"/>
  <c r="OS29" i="5"/>
  <c r="OS30" i="5" s="1"/>
  <c r="OT26" i="5"/>
  <c r="OS26" i="5"/>
  <c r="OS27" i="5" l="1"/>
  <c r="OS28" i="5" s="1"/>
  <c r="OU25" i="5"/>
  <c r="OT29" i="5"/>
  <c r="OT30" i="5" s="1"/>
  <c r="OT27" i="5" s="1"/>
  <c r="OT28" i="5" s="1"/>
  <c r="OU26" i="5"/>
  <c r="OV25" i="5" l="1"/>
  <c r="OV26" i="5" s="1"/>
  <c r="OU29" i="5"/>
  <c r="OU30" i="5" s="1"/>
  <c r="OU27" i="5" s="1"/>
  <c r="OU28" i="5" s="1"/>
  <c r="OW25" i="5" l="1"/>
  <c r="OW26" i="5" s="1"/>
  <c r="OV29" i="5"/>
  <c r="OV30" i="5" s="1"/>
  <c r="OV27" i="5" s="1"/>
  <c r="OV28" i="5" s="1"/>
  <c r="OW29" i="5" l="1"/>
  <c r="OW30" i="5" s="1"/>
  <c r="OW27" i="5" s="1"/>
  <c r="OW28" i="5" s="1"/>
  <c r="OX25" i="5"/>
  <c r="OX26" i="5" s="1"/>
  <c r="OY25" i="5" l="1"/>
  <c r="OX29" i="5"/>
  <c r="OX30" i="5" s="1"/>
  <c r="OX27" i="5" s="1"/>
  <c r="OX28" i="5" s="1"/>
  <c r="OY29" i="5" l="1"/>
  <c r="OY30" i="5" s="1"/>
  <c r="OZ25" i="5"/>
  <c r="OZ26" i="5" s="1"/>
  <c r="OY26" i="5"/>
  <c r="PA25" i="5" l="1"/>
  <c r="OZ29" i="5"/>
  <c r="OZ30" i="5" s="1"/>
  <c r="OZ27" i="5" s="1"/>
  <c r="PA26" i="5"/>
  <c r="OY27" i="5"/>
  <c r="OY28" i="5" s="1"/>
  <c r="OZ28" i="5" l="1"/>
  <c r="PB25" i="5"/>
  <c r="PA29" i="5"/>
  <c r="PA30" i="5" s="1"/>
  <c r="PA27" i="5" s="1"/>
  <c r="PA28" i="5" s="1"/>
  <c r="PB26" i="5"/>
  <c r="PB29" i="5" l="1"/>
  <c r="PB30" i="5" s="1"/>
  <c r="PB27" i="5" s="1"/>
  <c r="PB28" i="5" s="1"/>
  <c r="PC25" i="5"/>
  <c r="PD25" i="5" l="1"/>
  <c r="PC29" i="5"/>
  <c r="PC30" i="5" s="1"/>
  <c r="PD26" i="5"/>
  <c r="PC26" i="5"/>
  <c r="PC27" i="5" l="1"/>
  <c r="PC28" i="5" s="1"/>
  <c r="PE25" i="5"/>
  <c r="PD29" i="5"/>
  <c r="PD30" i="5" s="1"/>
  <c r="PD27" i="5" s="1"/>
  <c r="PD28" i="5" s="1"/>
  <c r="PF25" i="5" l="1"/>
  <c r="PE29" i="5"/>
  <c r="PE30" i="5" s="1"/>
  <c r="PF26" i="5"/>
  <c r="PE26" i="5"/>
  <c r="PE27" i="5" l="1"/>
  <c r="PE28" i="5" s="1"/>
  <c r="PF29" i="5"/>
  <c r="PF30" i="5" s="1"/>
  <c r="PF27" i="5" s="1"/>
  <c r="PF28" i="5" s="1"/>
  <c r="PG25" i="5"/>
  <c r="PG29" i="5" l="1"/>
  <c r="PG30" i="5" s="1"/>
  <c r="PH25" i="5"/>
  <c r="PH26" i="5" s="1"/>
  <c r="PG26" i="5"/>
  <c r="PH29" i="5" l="1"/>
  <c r="PH30" i="5" s="1"/>
  <c r="PH27" i="5" s="1"/>
  <c r="PI25" i="5"/>
  <c r="PI26" i="5" s="1"/>
  <c r="PG27" i="5"/>
  <c r="PG28" i="5" s="1"/>
  <c r="PJ25" i="5" l="1"/>
  <c r="PI29" i="5"/>
  <c r="PI30" i="5" s="1"/>
  <c r="PI27" i="5" s="1"/>
  <c r="PJ26" i="5"/>
  <c r="PH28" i="5"/>
  <c r="PI28" i="5" l="1"/>
  <c r="PK25" i="5"/>
  <c r="PJ29" i="5"/>
  <c r="PJ30" i="5" s="1"/>
  <c r="PJ27" i="5" s="1"/>
  <c r="PJ28" i="5" s="1"/>
  <c r="PK26" i="5" l="1"/>
  <c r="PK29" i="5"/>
  <c r="PK30" i="5" s="1"/>
  <c r="PK27" i="5" s="1"/>
  <c r="PK28" i="5" s="1"/>
  <c r="PL25" i="5"/>
  <c r="PL26" i="5" s="1"/>
  <c r="PM25" i="5" l="1"/>
  <c r="PL29" i="5"/>
  <c r="PL30" i="5" s="1"/>
  <c r="PL27" i="5" s="1"/>
  <c r="PL28" i="5" s="1"/>
  <c r="PM26" i="5"/>
  <c r="PM29" i="5" l="1"/>
  <c r="PM30" i="5" s="1"/>
  <c r="PM27" i="5" s="1"/>
  <c r="PM28" i="5" s="1"/>
  <c r="PN25" i="5"/>
  <c r="PN26" i="5" s="1"/>
  <c r="PO25" i="5" l="1"/>
  <c r="PO26" i="5" s="1"/>
  <c r="PN29" i="5"/>
  <c r="PN30" i="5" s="1"/>
  <c r="PN27" i="5" s="1"/>
  <c r="PN28" i="5" s="1"/>
  <c r="PO29" i="5" l="1"/>
  <c r="PO30" i="5" s="1"/>
  <c r="PO27" i="5" s="1"/>
  <c r="PO28" i="5" s="1"/>
  <c r="PP25" i="5"/>
  <c r="PP26" i="5" s="1"/>
  <c r="PQ25" i="5" l="1"/>
  <c r="PQ26" i="5" s="1"/>
  <c r="PP29" i="5"/>
  <c r="PP30" i="5" s="1"/>
  <c r="PP27" i="5" s="1"/>
  <c r="PP28" i="5" s="1"/>
  <c r="PR25" i="5" l="1"/>
  <c r="PQ29" i="5"/>
  <c r="PQ30" i="5" s="1"/>
  <c r="PQ27" i="5" s="1"/>
  <c r="PQ28" i="5" s="1"/>
  <c r="PR26" i="5"/>
  <c r="PS25" i="5" l="1"/>
  <c r="PR29" i="5"/>
  <c r="PR30" i="5" s="1"/>
  <c r="PR27" i="5" s="1"/>
  <c r="PR28" i="5" s="1"/>
  <c r="PS29" i="5" l="1"/>
  <c r="PS30" i="5" s="1"/>
  <c r="PT25" i="5"/>
  <c r="PS26" i="5"/>
  <c r="PU25" i="5" l="1"/>
  <c r="PU26" i="5" s="1"/>
  <c r="PT29" i="5"/>
  <c r="PT30" i="5" s="1"/>
  <c r="PT26" i="5"/>
  <c r="PS27" i="5"/>
  <c r="PS28" i="5" s="1"/>
  <c r="PT27" i="5" l="1"/>
  <c r="PT28" i="5" s="1"/>
  <c r="PV25" i="5"/>
  <c r="PV26" i="5" s="1"/>
  <c r="PU29" i="5"/>
  <c r="PU30" i="5" s="1"/>
  <c r="PU27" i="5" s="1"/>
  <c r="PU28" i="5" l="1"/>
  <c r="PW25" i="5"/>
  <c r="PV29" i="5"/>
  <c r="PV30" i="5" s="1"/>
  <c r="PV27" i="5" s="1"/>
  <c r="PV28" i="5" s="1"/>
  <c r="PW26" i="5"/>
  <c r="PX25" i="5" l="1"/>
  <c r="PX26" i="5" s="1"/>
  <c r="PW29" i="5"/>
  <c r="PW30" i="5" s="1"/>
  <c r="PW27" i="5" s="1"/>
  <c r="PW28" i="5" s="1"/>
  <c r="PY25" i="5" l="1"/>
  <c r="PY26" i="5" s="1"/>
  <c r="PX29" i="5"/>
  <c r="PX30" i="5" s="1"/>
  <c r="PX27" i="5" s="1"/>
  <c r="PX28" i="5" s="1"/>
  <c r="PY29" i="5" l="1"/>
  <c r="PY30" i="5" s="1"/>
  <c r="PY27" i="5" s="1"/>
  <c r="PY28" i="5" s="1"/>
  <c r="PZ25" i="5"/>
  <c r="PZ26" i="5" s="1"/>
  <c r="QA25" i="5" l="1"/>
  <c r="QA26" i="5" s="1"/>
  <c r="PZ29" i="5"/>
  <c r="PZ30" i="5" s="1"/>
  <c r="PZ27" i="5" s="1"/>
  <c r="PZ28" i="5" s="1"/>
  <c r="QA29" i="5" l="1"/>
  <c r="QA30" i="5" s="1"/>
  <c r="QA27" i="5" s="1"/>
  <c r="QA28" i="5" s="1"/>
  <c r="QB25" i="5"/>
  <c r="QC25" i="5" l="1"/>
  <c r="QC26" i="5" s="1"/>
  <c r="QB29" i="5"/>
  <c r="QB30" i="5" s="1"/>
  <c r="QB26" i="5"/>
  <c r="QB27" i="5" l="1"/>
  <c r="QB28" i="5" s="1"/>
  <c r="QC29" i="5"/>
  <c r="QC30" i="5" s="1"/>
  <c r="QC27" i="5" s="1"/>
  <c r="QC28" i="5" s="1"/>
  <c r="QD25" i="5"/>
  <c r="QD29" i="5" l="1"/>
  <c r="QD30" i="5" s="1"/>
  <c r="QE25" i="5"/>
  <c r="QE26" i="5" s="1"/>
  <c r="QD26" i="5"/>
  <c r="QF25" i="5" l="1"/>
  <c r="QF26" i="5" s="1"/>
  <c r="QE29" i="5"/>
  <c r="QE30" i="5" s="1"/>
  <c r="QE27" i="5" s="1"/>
  <c r="QD27" i="5"/>
  <c r="QD28" i="5" s="1"/>
  <c r="QE28" i="5" l="1"/>
  <c r="QF29" i="5"/>
  <c r="QF30" i="5" s="1"/>
  <c r="QF27" i="5" s="1"/>
  <c r="QF28" i="5" s="1"/>
  <c r="QG25" i="5"/>
  <c r="QH25" i="5" l="1"/>
  <c r="QH26" i="5" s="1"/>
  <c r="QG29" i="5"/>
  <c r="QG30" i="5" s="1"/>
  <c r="QG26" i="5"/>
  <c r="QG27" i="5" l="1"/>
  <c r="QG28" i="5" s="1"/>
  <c r="QI25" i="5"/>
  <c r="QI26" i="5" s="1"/>
  <c r="QH29" i="5"/>
  <c r="QH30" i="5" s="1"/>
  <c r="QH27" i="5" s="1"/>
  <c r="QH28" i="5" s="1"/>
  <c r="QJ25" i="5" l="1"/>
  <c r="QI29" i="5"/>
  <c r="QI30" i="5" s="1"/>
  <c r="QI27" i="5" s="1"/>
  <c r="QI28" i="5" s="1"/>
  <c r="QJ26" i="5"/>
  <c r="QK25" i="5" l="1"/>
  <c r="QK26" i="5" s="1"/>
  <c r="QJ29" i="5"/>
  <c r="QJ30" i="5" s="1"/>
  <c r="QJ27" i="5" s="1"/>
  <c r="QJ28" i="5" s="1"/>
  <c r="QL25" i="5" l="1"/>
  <c r="QK29" i="5"/>
  <c r="QK30" i="5" s="1"/>
  <c r="QK27" i="5" s="1"/>
  <c r="QK28" i="5" s="1"/>
  <c r="QL26" i="5"/>
  <c r="QL29" i="5" l="1"/>
  <c r="QL30" i="5" s="1"/>
  <c r="QL27" i="5" s="1"/>
  <c r="QL28" i="5" s="1"/>
  <c r="QM25" i="5"/>
  <c r="QM26" i="5" l="1"/>
  <c r="QM29" i="5"/>
  <c r="QM30" i="5" s="1"/>
  <c r="QM27" i="5" s="1"/>
  <c r="QM28" i="5" s="1"/>
  <c r="QN25" i="5"/>
  <c r="QN26" i="5" s="1"/>
  <c r="QN29" i="5" l="1"/>
  <c r="QN30" i="5" s="1"/>
  <c r="QN27" i="5" s="1"/>
  <c r="QN28" i="5" s="1"/>
  <c r="QO25" i="5"/>
  <c r="QO29" i="5" l="1"/>
  <c r="QO30" i="5" s="1"/>
  <c r="QP25" i="5"/>
  <c r="QO26" i="5"/>
  <c r="QQ25" i="5" l="1"/>
  <c r="QP29" i="5"/>
  <c r="QP30" i="5" s="1"/>
  <c r="QQ26" i="5"/>
  <c r="QP26" i="5"/>
  <c r="QO27" i="5"/>
  <c r="QO28" i="5" s="1"/>
  <c r="QP27" i="5" l="1"/>
  <c r="QP28" i="5" s="1"/>
  <c r="QR25" i="5"/>
  <c r="QR26" i="5" s="1"/>
  <c r="QQ29" i="5"/>
  <c r="QQ30" i="5" s="1"/>
  <c r="QQ27" i="5" s="1"/>
  <c r="QQ28" i="5" s="1"/>
  <c r="QR29" i="5" l="1"/>
  <c r="QR30" i="5" s="1"/>
  <c r="QR27" i="5" s="1"/>
  <c r="QR28" i="5" s="1"/>
  <c r="QS25" i="5"/>
  <c r="QT25" i="5" l="1"/>
  <c r="QS29" i="5"/>
  <c r="QS30" i="5" s="1"/>
  <c r="QT26" i="5"/>
  <c r="QS26" i="5"/>
  <c r="QS27" i="5" l="1"/>
  <c r="QS28" i="5" s="1"/>
  <c r="QU25" i="5"/>
  <c r="QT29" i="5"/>
  <c r="QT30" i="5" s="1"/>
  <c r="QT27" i="5" s="1"/>
  <c r="QT28" i="5" s="1"/>
  <c r="QV25" i="5" l="1"/>
  <c r="QV26" i="5" s="1"/>
  <c r="QU29" i="5"/>
  <c r="QU30" i="5" s="1"/>
  <c r="QU26" i="5"/>
  <c r="QU27" i="5" l="1"/>
  <c r="QU28" i="5" s="1"/>
  <c r="QW25" i="5"/>
  <c r="QV29" i="5"/>
  <c r="QV30" i="5" s="1"/>
  <c r="QV27" i="5" s="1"/>
  <c r="QV28" i="5" s="1"/>
  <c r="QW26" i="5"/>
  <c r="QX25" i="5" l="1"/>
  <c r="QX26" i="5" s="1"/>
  <c r="QW29" i="5"/>
  <c r="QW30" i="5" s="1"/>
  <c r="QW27" i="5" s="1"/>
  <c r="QW28" i="5" s="1"/>
  <c r="QY25" i="5" l="1"/>
  <c r="QX29" i="5"/>
  <c r="QX30" i="5" s="1"/>
  <c r="QX27" i="5" s="1"/>
  <c r="QX28" i="5" s="1"/>
  <c r="QY26" i="5"/>
  <c r="QZ25" i="5" l="1"/>
  <c r="QZ26" i="5" s="1"/>
  <c r="QY29" i="5"/>
  <c r="QY30" i="5" s="1"/>
  <c r="QY27" i="5" s="1"/>
  <c r="QY28" i="5" s="1"/>
  <c r="QZ29" i="5" l="1"/>
  <c r="QZ30" i="5" s="1"/>
  <c r="QZ27" i="5" s="1"/>
  <c r="QZ28" i="5" s="1"/>
  <c r="RA25" i="5"/>
  <c r="RB25" i="5" l="1"/>
  <c r="RA29" i="5"/>
  <c r="RA30" i="5" s="1"/>
  <c r="RB26" i="5"/>
  <c r="RA26" i="5"/>
  <c r="RA27" i="5" l="1"/>
  <c r="RA28" i="5" s="1"/>
  <c r="RC25" i="5"/>
  <c r="RC26" i="5" s="1"/>
  <c r="RB29" i="5"/>
  <c r="RB30" i="5" s="1"/>
  <c r="RB27" i="5" s="1"/>
  <c r="RB28" i="5" s="1"/>
  <c r="RC29" i="5" l="1"/>
  <c r="RC30" i="5" s="1"/>
  <c r="RC27" i="5" s="1"/>
  <c r="RC28" i="5" s="1"/>
  <c r="RD25" i="5"/>
  <c r="RD26" i="5" l="1"/>
  <c r="RE25" i="5"/>
  <c r="RD29" i="5"/>
  <c r="RD30" i="5" s="1"/>
  <c r="RD27" i="5" s="1"/>
  <c r="RD28" i="5" s="1"/>
  <c r="RE26" i="5" l="1"/>
  <c r="RF25" i="5"/>
  <c r="RF26" i="5" s="1"/>
  <c r="RE29" i="5"/>
  <c r="RE30" i="5" s="1"/>
  <c r="RE27" i="5" s="1"/>
  <c r="RE28" i="5" s="1"/>
  <c r="RG25" i="5" l="1"/>
  <c r="RF29" i="5"/>
  <c r="RF30" i="5" s="1"/>
  <c r="RF27" i="5" s="1"/>
  <c r="RF28" i="5" s="1"/>
  <c r="RG26" i="5"/>
  <c r="RH25" i="5" l="1"/>
  <c r="RH26" i="5" s="1"/>
  <c r="RG29" i="5"/>
  <c r="RG30" i="5" s="1"/>
  <c r="RG27" i="5" s="1"/>
  <c r="RG28" i="5" s="1"/>
  <c r="RI25" i="5" l="1"/>
  <c r="RI26" i="5" s="1"/>
  <c r="RH29" i="5"/>
  <c r="RH30" i="5" s="1"/>
  <c r="RH27" i="5" s="1"/>
  <c r="RH28" i="5" s="1"/>
  <c r="RJ25" i="5" l="1"/>
  <c r="RI29" i="5"/>
  <c r="RI30" i="5" s="1"/>
  <c r="RI27" i="5" s="1"/>
  <c r="RI28" i="5" s="1"/>
  <c r="RJ26" i="5"/>
  <c r="RJ29" i="5" l="1"/>
  <c r="RJ30" i="5" s="1"/>
  <c r="RJ27" i="5" s="1"/>
  <c r="RJ28" i="5" s="1"/>
  <c r="RK25" i="5"/>
  <c r="RK29" i="5" l="1"/>
  <c r="RK30" i="5" s="1"/>
  <c r="RL25" i="5"/>
  <c r="RK26" i="5"/>
  <c r="RK27" i="5" s="1"/>
  <c r="RK28" i="5" s="1"/>
  <c r="RM25" i="5" l="1"/>
  <c r="RL29" i="5"/>
  <c r="RL30" i="5" s="1"/>
  <c r="RM26" i="5"/>
  <c r="RL26" i="5"/>
  <c r="RL27" i="5" l="1"/>
  <c r="RL28" i="5" s="1"/>
  <c r="RN25" i="5"/>
  <c r="RN26" i="5" s="1"/>
  <c r="RM29" i="5"/>
  <c r="RM30" i="5" s="1"/>
  <c r="RM27" i="5" s="1"/>
  <c r="RM28" i="5" s="1"/>
  <c r="RO25" i="5" l="1"/>
  <c r="RO26" i="5" s="1"/>
  <c r="RN29" i="5"/>
  <c r="RN30" i="5" s="1"/>
  <c r="RN27" i="5" s="1"/>
  <c r="RN28" i="5" s="1"/>
  <c r="RP25" i="5" l="1"/>
  <c r="RO29" i="5"/>
  <c r="RO30" i="5" s="1"/>
  <c r="RO27" i="5" s="1"/>
  <c r="RO28" i="5" s="1"/>
  <c r="RP26" i="5"/>
  <c r="RP29" i="5" l="1"/>
  <c r="RP30" i="5" s="1"/>
  <c r="RP27" i="5" s="1"/>
  <c r="RP28" i="5" s="1"/>
  <c r="RQ25" i="5"/>
  <c r="RQ26" i="5" s="1"/>
  <c r="RR25" i="5" l="1"/>
  <c r="RQ29" i="5"/>
  <c r="RQ30" i="5" s="1"/>
  <c r="RQ27" i="5" s="1"/>
  <c r="RQ28" i="5" s="1"/>
  <c r="RR26" i="5"/>
  <c r="RS25" i="5" l="1"/>
  <c r="RR29" i="5"/>
  <c r="RR30" i="5" s="1"/>
  <c r="RR27" i="5" s="1"/>
  <c r="RR28" i="5" s="1"/>
  <c r="RS26" i="5"/>
  <c r="RT25" i="5" l="1"/>
  <c r="RS29" i="5"/>
  <c r="RS30" i="5" s="1"/>
  <c r="RS27" i="5" s="1"/>
  <c r="RS28" i="5" s="1"/>
  <c r="RT26" i="5"/>
  <c r="RU25" i="5" l="1"/>
  <c r="RU26" i="5" s="1"/>
  <c r="RT29" i="5"/>
  <c r="RT30" i="5" s="1"/>
  <c r="RT27" i="5" s="1"/>
  <c r="RT28" i="5" s="1"/>
  <c r="RV25" i="5" l="1"/>
  <c r="RV26" i="5" s="1"/>
  <c r="RU29" i="5"/>
  <c r="RU30" i="5" s="1"/>
  <c r="RU27" i="5" s="1"/>
  <c r="RU28" i="5" s="1"/>
  <c r="RW25" i="5" l="1"/>
  <c r="RW26" i="5" s="1"/>
  <c r="RV29" i="5"/>
  <c r="RV30" i="5" s="1"/>
  <c r="RV27" i="5" s="1"/>
  <c r="RV28" i="5" s="1"/>
  <c r="RW29" i="5" l="1"/>
  <c r="RW30" i="5" s="1"/>
  <c r="RW27" i="5" s="1"/>
  <c r="RW28" i="5" s="1"/>
  <c r="RX25" i="5"/>
  <c r="RY25" i="5" l="1"/>
  <c r="RY26" i="5" s="1"/>
  <c r="RX29" i="5"/>
  <c r="RX30" i="5" s="1"/>
  <c r="RX26" i="5"/>
  <c r="RX27" i="5" l="1"/>
  <c r="RX28" i="5" s="1"/>
  <c r="RZ25" i="5"/>
  <c r="RY29" i="5"/>
  <c r="RY30" i="5" s="1"/>
  <c r="RY27" i="5" s="1"/>
  <c r="RY28" i="5" s="1"/>
  <c r="RZ26" i="5"/>
  <c r="SA25" i="5" l="1"/>
  <c r="RZ29" i="5"/>
  <c r="RZ30" i="5" s="1"/>
  <c r="RZ27" i="5" s="1"/>
  <c r="RZ28" i="5" s="1"/>
  <c r="SA26" i="5"/>
  <c r="SA29" i="5" l="1"/>
  <c r="SA30" i="5" s="1"/>
  <c r="SA27" i="5" s="1"/>
  <c r="SA28" i="5" s="1"/>
  <c r="SB25" i="5"/>
  <c r="SC25" i="5" l="1"/>
  <c r="SB29" i="5"/>
  <c r="SB30" i="5" s="1"/>
  <c r="SC26" i="5"/>
  <c r="SB26" i="5"/>
  <c r="SB27" i="5" l="1"/>
  <c r="SB28" i="5" s="1"/>
  <c r="SD25" i="5"/>
  <c r="SD26" i="5" s="1"/>
  <c r="SC29" i="5"/>
  <c r="SC30" i="5" s="1"/>
  <c r="SC27" i="5" s="1"/>
  <c r="SC28" i="5" s="1"/>
  <c r="SE25" i="5" l="1"/>
  <c r="SD29" i="5"/>
  <c r="SD30" i="5" s="1"/>
  <c r="SD27" i="5" s="1"/>
  <c r="SD28" i="5" s="1"/>
  <c r="SE26" i="5"/>
  <c r="SE29" i="5" l="1"/>
  <c r="SE30" i="5" s="1"/>
  <c r="SE27" i="5" s="1"/>
  <c r="SE28" i="5" s="1"/>
  <c r="SF25" i="5"/>
  <c r="SG25" i="5" l="1"/>
  <c r="SF29" i="5"/>
  <c r="SF30" i="5" s="1"/>
  <c r="SF26" i="5"/>
  <c r="SF27" i="5" l="1"/>
  <c r="SF28" i="5" s="1"/>
  <c r="SG29" i="5"/>
  <c r="SG30" i="5" s="1"/>
  <c r="SH25" i="5"/>
  <c r="SH26" i="5" s="1"/>
  <c r="SG26" i="5"/>
  <c r="SI25" i="5" l="1"/>
  <c r="SI26" i="5" s="1"/>
  <c r="SH29" i="5"/>
  <c r="SH30" i="5" s="1"/>
  <c r="SH27" i="5" s="1"/>
  <c r="SG27" i="5"/>
  <c r="SG28" i="5" s="1"/>
  <c r="SH28" i="5" l="1"/>
  <c r="SI29" i="5"/>
  <c r="SI30" i="5" s="1"/>
  <c r="SI27" i="5" s="1"/>
  <c r="SI28" i="5" s="1"/>
  <c r="SJ25" i="5"/>
  <c r="SJ26" i="5" s="1"/>
  <c r="SK25" i="5" l="1"/>
  <c r="SK26" i="5" s="1"/>
  <c r="SJ29" i="5"/>
  <c r="SJ30" i="5" s="1"/>
  <c r="SJ27" i="5" s="1"/>
  <c r="SJ28" i="5" s="1"/>
  <c r="SL25" i="5" l="1"/>
  <c r="SL26" i="5" s="1"/>
  <c r="SK29" i="5"/>
  <c r="SK30" i="5" s="1"/>
  <c r="SK27" i="5" s="1"/>
  <c r="SK28" i="5" s="1"/>
  <c r="SL29" i="5" l="1"/>
  <c r="SL30" i="5" s="1"/>
  <c r="SL27" i="5" s="1"/>
  <c r="SL28" i="5" s="1"/>
  <c r="SM25" i="5"/>
  <c r="SM26" i="5" l="1"/>
  <c r="SM29" i="5"/>
  <c r="SM30" i="5" s="1"/>
  <c r="SN25" i="5"/>
  <c r="SN26" i="5" s="1"/>
  <c r="SO25" i="5" l="1"/>
  <c r="SN29" i="5"/>
  <c r="SN30" i="5" s="1"/>
  <c r="SN27" i="5" s="1"/>
  <c r="SO26" i="5"/>
  <c r="SM27" i="5"/>
  <c r="SM28" i="5" s="1"/>
  <c r="SN28" i="5" l="1"/>
  <c r="SP25" i="5"/>
  <c r="SO29" i="5"/>
  <c r="SO30" i="5" s="1"/>
  <c r="SO27" i="5" s="1"/>
  <c r="SO28" i="5" s="1"/>
  <c r="SP26" i="5" l="1"/>
  <c r="SQ25" i="5"/>
  <c r="SQ26" i="5" s="1"/>
  <c r="SP29" i="5"/>
  <c r="SP30" i="5" s="1"/>
  <c r="SP27" i="5" s="1"/>
  <c r="SP28" i="5" s="1"/>
  <c r="SR25" i="5" l="1"/>
  <c r="SR26" i="5" s="1"/>
  <c r="SQ29" i="5"/>
  <c r="SQ30" i="5" s="1"/>
  <c r="SQ27" i="5" s="1"/>
  <c r="SQ28" i="5" s="1"/>
  <c r="SS25" i="5" l="1"/>
  <c r="SS26" i="5" s="1"/>
  <c r="SR29" i="5"/>
  <c r="SR30" i="5" s="1"/>
  <c r="SR27" i="5" s="1"/>
  <c r="SR28" i="5" s="1"/>
  <c r="ST25" i="5" l="1"/>
  <c r="SS29" i="5"/>
  <c r="SS30" i="5" s="1"/>
  <c r="SS27" i="5" s="1"/>
  <c r="SS28" i="5" s="1"/>
  <c r="ST26" i="5"/>
  <c r="SU25" i="5" l="1"/>
  <c r="ST29" i="5"/>
  <c r="ST30" i="5" s="1"/>
  <c r="ST27" i="5" s="1"/>
  <c r="ST28" i="5" s="1"/>
  <c r="SU26" i="5"/>
  <c r="SV25" i="5" l="1"/>
  <c r="SV26" i="5" s="1"/>
  <c r="SU29" i="5"/>
  <c r="SU30" i="5" s="1"/>
  <c r="SU27" i="5" s="1"/>
  <c r="SU28" i="5" s="1"/>
  <c r="SW25" i="5" l="1"/>
  <c r="SW26" i="5" s="1"/>
  <c r="SV29" i="5"/>
  <c r="SV30" i="5" s="1"/>
  <c r="SV27" i="5" s="1"/>
  <c r="SV28" i="5" s="1"/>
  <c r="SX25" i="5" l="1"/>
  <c r="SW29" i="5"/>
  <c r="SW30" i="5" s="1"/>
  <c r="SW27" i="5" s="1"/>
  <c r="SW28" i="5" s="1"/>
  <c r="SX26" i="5"/>
  <c r="SX29" i="5" l="1"/>
  <c r="SX30" i="5" s="1"/>
  <c r="SX27" i="5" s="1"/>
  <c r="SX28" i="5" s="1"/>
  <c r="SY25" i="5"/>
  <c r="SY26" i="5" s="1"/>
  <c r="SY29" i="5" l="1"/>
  <c r="SY30" i="5" s="1"/>
  <c r="SY27" i="5" s="1"/>
  <c r="SY28" i="5" s="1"/>
  <c r="SZ25" i="5"/>
  <c r="SZ26" i="5" s="1"/>
  <c r="SZ29" i="5" l="1"/>
  <c r="SZ30" i="5" s="1"/>
  <c r="SZ27" i="5" s="1"/>
  <c r="SZ28" i="5" s="1"/>
  <c r="TA25" i="5"/>
  <c r="TA26" i="5" s="1"/>
  <c r="TB25" i="5" l="1"/>
  <c r="TA29" i="5"/>
  <c r="TA30" i="5" s="1"/>
  <c r="TA27" i="5" s="1"/>
  <c r="TA28" i="5" s="1"/>
  <c r="TB26" i="5"/>
  <c r="TC25" i="5" l="1"/>
  <c r="TB29" i="5"/>
  <c r="TB30" i="5" s="1"/>
  <c r="TB27" i="5" s="1"/>
  <c r="TB28" i="5" s="1"/>
  <c r="TC26" i="5"/>
  <c r="TC29" i="5" l="1"/>
  <c r="TC30" i="5" s="1"/>
  <c r="TC27" i="5" s="1"/>
  <c r="TC28" i="5" s="1"/>
  <c r="TD25" i="5"/>
  <c r="TD26" i="5" l="1"/>
  <c r="TE25" i="5"/>
  <c r="TE26" i="5" s="1"/>
  <c r="TD29" i="5"/>
  <c r="TD30" i="5" s="1"/>
  <c r="TD27" i="5" s="1"/>
  <c r="TD28" i="5" s="1"/>
  <c r="TE29" i="5" l="1"/>
  <c r="TE30" i="5" s="1"/>
  <c r="TE27" i="5" s="1"/>
  <c r="TE28" i="5" s="1"/>
  <c r="TF25" i="5"/>
  <c r="TF26" i="5" s="1"/>
  <c r="TG25" i="5" l="1"/>
  <c r="TF29" i="5"/>
  <c r="TF30" i="5" s="1"/>
  <c r="TF27" i="5" s="1"/>
  <c r="TF28" i="5" s="1"/>
  <c r="TG26" i="5"/>
  <c r="TH25" i="5" l="1"/>
  <c r="TG29" i="5"/>
  <c r="TG30" i="5" s="1"/>
  <c r="TG27" i="5" s="1"/>
  <c r="TG28" i="5" s="1"/>
  <c r="TH26" i="5"/>
  <c r="TI25" i="5" l="1"/>
  <c r="TI26" i="5" s="1"/>
  <c r="TH29" i="5"/>
  <c r="TH30" i="5" s="1"/>
  <c r="TH27" i="5" s="1"/>
  <c r="TH28" i="5" s="1"/>
  <c r="TJ25" i="5" l="1"/>
  <c r="TI29" i="5"/>
  <c r="TI30" i="5" s="1"/>
  <c r="TI27" i="5" s="1"/>
  <c r="TI28" i="5" s="1"/>
  <c r="TJ26" i="5"/>
  <c r="TJ29" i="5" l="1"/>
  <c r="TJ30" i="5" s="1"/>
  <c r="TJ27" i="5" s="1"/>
  <c r="TJ28" i="5" s="1"/>
  <c r="TK25" i="5"/>
  <c r="TL25" i="5" l="1"/>
  <c r="TL26" i="5" s="1"/>
  <c r="TK29" i="5"/>
  <c r="TK30" i="5" s="1"/>
  <c r="TK26" i="5"/>
  <c r="TK27" i="5" l="1"/>
  <c r="TK28" i="5" s="1"/>
  <c r="TM25" i="5"/>
  <c r="TM26" i="5" s="1"/>
  <c r="TL29" i="5"/>
  <c r="TL30" i="5" s="1"/>
  <c r="TL27" i="5" s="1"/>
  <c r="TL28" i="5" s="1"/>
  <c r="TM29" i="5" l="1"/>
  <c r="TM30" i="5" s="1"/>
  <c r="TM27" i="5" s="1"/>
  <c r="TM28" i="5" s="1"/>
  <c r="TN25" i="5"/>
  <c r="TN26" i="5" l="1"/>
  <c r="TO25" i="5"/>
  <c r="TO26" i="5" s="1"/>
  <c r="TN29" i="5"/>
  <c r="TN30" i="5" s="1"/>
  <c r="TN27" i="5" s="1"/>
  <c r="TN28" i="5" s="1"/>
  <c r="TO29" i="5" l="1"/>
  <c r="TO30" i="5" s="1"/>
  <c r="TO27" i="5" s="1"/>
  <c r="TO28" i="5" s="1"/>
  <c r="TP25" i="5"/>
  <c r="TP29" i="5" l="1"/>
  <c r="TP30" i="5" s="1"/>
  <c r="TQ25" i="5"/>
  <c r="TQ26" i="5" s="1"/>
  <c r="TP26" i="5"/>
  <c r="TQ29" i="5" l="1"/>
  <c r="TQ30" i="5" s="1"/>
  <c r="TQ27" i="5" s="1"/>
  <c r="TR25" i="5"/>
  <c r="TP27" i="5"/>
  <c r="TP28" i="5" s="1"/>
  <c r="TR26" i="5" l="1"/>
  <c r="TS25" i="5"/>
  <c r="TR29" i="5"/>
  <c r="TR30" i="5" s="1"/>
  <c r="TR27" i="5" s="1"/>
  <c r="TS26" i="5"/>
  <c r="TQ28" i="5"/>
  <c r="TR28" i="5" l="1"/>
  <c r="TS29" i="5"/>
  <c r="TS30" i="5" s="1"/>
  <c r="TS27" i="5" s="1"/>
  <c r="TS28" i="5" s="1"/>
  <c r="TT25" i="5"/>
  <c r="TU25" i="5" l="1"/>
  <c r="TU26" i="5" s="1"/>
  <c r="TT29" i="5"/>
  <c r="TT30" i="5" s="1"/>
  <c r="TT26" i="5"/>
  <c r="TT27" i="5" l="1"/>
  <c r="TT28" i="5" s="1"/>
  <c r="TV25" i="5"/>
  <c r="TV26" i="5" s="1"/>
  <c r="TU29" i="5"/>
  <c r="TU30" i="5" s="1"/>
  <c r="TU27" i="5" s="1"/>
  <c r="TU28" i="5" s="1"/>
  <c r="TV29" i="5" l="1"/>
  <c r="TV30" i="5" s="1"/>
  <c r="TV27" i="5" s="1"/>
  <c r="TV28" i="5" s="1"/>
  <c r="TW25" i="5"/>
  <c r="TW26" i="5" s="1"/>
  <c r="TW29" i="5" l="1"/>
  <c r="TW30" i="5" s="1"/>
  <c r="TW27" i="5" s="1"/>
  <c r="TW28" i="5" s="1"/>
  <c r="TX25" i="5"/>
  <c r="TX26" i="5" s="1"/>
  <c r="TY25" i="5" l="1"/>
  <c r="TY26" i="5" s="1"/>
  <c r="TX29" i="5"/>
  <c r="TX30" i="5" s="1"/>
  <c r="TX27" i="5" s="1"/>
  <c r="TX28" i="5" s="1"/>
  <c r="TZ25" i="5" l="1"/>
  <c r="TY29" i="5"/>
  <c r="TY30" i="5" s="1"/>
  <c r="TY27" i="5" s="1"/>
  <c r="TY28" i="5" s="1"/>
  <c r="TZ26" i="5"/>
  <c r="UA25" i="5" l="1"/>
  <c r="TZ29" i="5"/>
  <c r="TZ30" i="5" s="1"/>
  <c r="TZ27" i="5" s="1"/>
  <c r="TZ28" i="5" s="1"/>
  <c r="UA26" i="5" l="1"/>
  <c r="UB25" i="5"/>
  <c r="UB26" i="5" s="1"/>
  <c r="UA29" i="5"/>
  <c r="UA30" i="5" s="1"/>
  <c r="UA27" i="5" s="1"/>
  <c r="UA28" i="5" s="1"/>
  <c r="UB29" i="5" l="1"/>
  <c r="UB30" i="5" s="1"/>
  <c r="UB27" i="5" s="1"/>
  <c r="UB28" i="5" s="1"/>
  <c r="UC25" i="5"/>
  <c r="UC26" i="5" s="1"/>
  <c r="UD25" i="5" l="1"/>
  <c r="UC29" i="5"/>
  <c r="UC30" i="5" s="1"/>
  <c r="UC27" i="5" s="1"/>
  <c r="UC28" i="5" s="1"/>
  <c r="UD26" i="5"/>
  <c r="UE25" i="5" l="1"/>
  <c r="UD29" i="5"/>
  <c r="UD30" i="5" s="1"/>
  <c r="UD27" i="5" s="1"/>
  <c r="UD28" i="5" s="1"/>
  <c r="UE26" i="5"/>
  <c r="UF25" i="5" l="1"/>
  <c r="UE29" i="5"/>
  <c r="UE30" i="5" s="1"/>
  <c r="UE27" i="5" s="1"/>
  <c r="UE28" i="5" s="1"/>
  <c r="UF26" i="5"/>
  <c r="UG25" i="5" l="1"/>
  <c r="UG26" i="5" s="1"/>
  <c r="UF29" i="5"/>
  <c r="UF30" i="5" s="1"/>
  <c r="UF27" i="5" s="1"/>
  <c r="UF28" i="5" s="1"/>
  <c r="UH25" i="5" l="1"/>
  <c r="UH26" i="5" s="1"/>
  <c r="UG29" i="5"/>
  <c r="UG30" i="5" s="1"/>
  <c r="UG27" i="5" s="1"/>
  <c r="UG28" i="5" s="1"/>
  <c r="UI25" i="5" l="1"/>
  <c r="UI26" i="5" s="1"/>
  <c r="UH29" i="5"/>
  <c r="UH30" i="5" s="1"/>
  <c r="UH27" i="5" s="1"/>
  <c r="UH28" i="5" s="1"/>
  <c r="UJ25" i="5" l="1"/>
  <c r="UJ26" i="5" s="1"/>
  <c r="UI29" i="5"/>
  <c r="UI30" i="5" s="1"/>
  <c r="UI27" i="5" s="1"/>
  <c r="UI28" i="5" s="1"/>
  <c r="UK25" i="5" l="1"/>
  <c r="UK26" i="5" s="1"/>
  <c r="UJ29" i="5"/>
  <c r="UJ30" i="5" s="1"/>
  <c r="UJ27" i="5" s="1"/>
  <c r="UJ28" i="5" s="1"/>
  <c r="UL25" i="5" l="1"/>
  <c r="UL26" i="5" s="1"/>
  <c r="UK29" i="5"/>
  <c r="UK30" i="5" s="1"/>
  <c r="UK27" i="5" s="1"/>
  <c r="UK28" i="5" s="1"/>
  <c r="UM25" i="5" l="1"/>
  <c r="UL29" i="5"/>
  <c r="UL30" i="5" s="1"/>
  <c r="UL27" i="5" s="1"/>
  <c r="UL28" i="5" s="1"/>
  <c r="UN25" i="5" l="1"/>
  <c r="UN26" i="5" s="1"/>
  <c r="UM29" i="5"/>
  <c r="UM30" i="5" s="1"/>
  <c r="UM26" i="5"/>
  <c r="UM27" i="5" l="1"/>
  <c r="UM28" i="5" s="1"/>
  <c r="UN29" i="5"/>
  <c r="UN30" i="5" s="1"/>
  <c r="UN27" i="5" s="1"/>
  <c r="UN28" i="5" s="1"/>
  <c r="UO25" i="5"/>
  <c r="UP25" i="5" l="1"/>
  <c r="UO29" i="5"/>
  <c r="UO30" i="5" s="1"/>
  <c r="UP26" i="5"/>
  <c r="UO26" i="5"/>
  <c r="UO27" i="5" l="1"/>
  <c r="UO28" i="5" s="1"/>
  <c r="UP29" i="5"/>
  <c r="UP30" i="5" s="1"/>
  <c r="UP27" i="5" s="1"/>
  <c r="UP28" i="5" s="1"/>
  <c r="UQ25" i="5"/>
  <c r="UQ26" i="5" s="1"/>
  <c r="UR25" i="5" l="1"/>
  <c r="UR26" i="5" s="1"/>
  <c r="UQ29" i="5"/>
  <c r="UQ30" i="5" s="1"/>
  <c r="UQ27" i="5" s="1"/>
  <c r="UQ28" i="5" s="1"/>
  <c r="US25" i="5" l="1"/>
  <c r="UR29" i="5"/>
  <c r="UR30" i="5" s="1"/>
  <c r="UR27" i="5" s="1"/>
  <c r="UR28" i="5" s="1"/>
  <c r="US26" i="5"/>
  <c r="UT25" i="5" l="1"/>
  <c r="US29" i="5"/>
  <c r="US30" i="5" s="1"/>
  <c r="US27" i="5" s="1"/>
  <c r="US28" i="5" s="1"/>
  <c r="UT26" i="5"/>
  <c r="UT29" i="5" l="1"/>
  <c r="UT30" i="5" s="1"/>
  <c r="UT27" i="5" s="1"/>
  <c r="UT28" i="5" s="1"/>
  <c r="UU25" i="5"/>
  <c r="UU26" i="5" l="1"/>
  <c r="UU29" i="5"/>
  <c r="UU30" i="5" s="1"/>
  <c r="UV25" i="5"/>
  <c r="UV26" i="5" s="1"/>
  <c r="UV29" i="5" l="1"/>
  <c r="UV30" i="5" s="1"/>
  <c r="UV27" i="5" s="1"/>
  <c r="UW25" i="5"/>
  <c r="UW26" i="5" s="1"/>
  <c r="UU27" i="5"/>
  <c r="UU28" i="5" s="1"/>
  <c r="UX25" i="5" l="1"/>
  <c r="UX26" i="5" s="1"/>
  <c r="UW29" i="5"/>
  <c r="UW30" i="5" s="1"/>
  <c r="UW27" i="5" s="1"/>
  <c r="UV28" i="5"/>
  <c r="UW28" i="5" l="1"/>
  <c r="UX29" i="5"/>
  <c r="UX30" i="5" s="1"/>
  <c r="UX27" i="5" s="1"/>
  <c r="UY25" i="5"/>
  <c r="UX28" i="5" l="1"/>
  <c r="UY26" i="5"/>
  <c r="UY29" i="5"/>
  <c r="UY30" i="5" s="1"/>
  <c r="UZ25" i="5"/>
  <c r="UZ26" i="5" s="1"/>
  <c r="UY27" i="5" l="1"/>
  <c r="UY28" i="5" s="1"/>
  <c r="UZ29" i="5"/>
  <c r="UZ30" i="5" s="1"/>
  <c r="VA25" i="5"/>
  <c r="UZ27" i="5"/>
  <c r="UZ28" i="5" l="1"/>
  <c r="VA29" i="5"/>
  <c r="VA30" i="5" s="1"/>
  <c r="VB25" i="5"/>
  <c r="VA26" i="5"/>
  <c r="VB26" i="5" l="1"/>
  <c r="VB29" i="5"/>
  <c r="VB30" i="5" s="1"/>
  <c r="VC25" i="5"/>
  <c r="VC26" i="5" s="1"/>
  <c r="VA27" i="5"/>
  <c r="VA28" i="5" s="1"/>
  <c r="VB27" i="5" l="1"/>
  <c r="VB28" i="5" s="1"/>
  <c r="VD25" i="5"/>
  <c r="VD26" i="5" s="1"/>
  <c r="VC29" i="5"/>
  <c r="VC30" i="5" s="1"/>
  <c r="VC27" i="5" s="1"/>
  <c r="VC28" i="5" l="1"/>
  <c r="VD29" i="5"/>
  <c r="VD30" i="5" s="1"/>
  <c r="VD27" i="5" s="1"/>
  <c r="VE25" i="5"/>
  <c r="VD28" i="5" l="1"/>
  <c r="VE26" i="5"/>
  <c r="VF25" i="5"/>
  <c r="VE29" i="5"/>
  <c r="VE30" i="5" s="1"/>
  <c r="VE27" i="5" s="1"/>
  <c r="VE28" i="5" s="1"/>
  <c r="VF26" i="5"/>
  <c r="VG25" i="5" l="1"/>
  <c r="VG26" i="5" s="1"/>
  <c r="VF29" i="5"/>
  <c r="VF30" i="5" s="1"/>
  <c r="VF27" i="5" s="1"/>
  <c r="VF28" i="5" s="1"/>
  <c r="VG29" i="5" l="1"/>
  <c r="VG30" i="5" s="1"/>
  <c r="VG27" i="5" s="1"/>
  <c r="VG28" i="5" s="1"/>
  <c r="VH25" i="5"/>
  <c r="VH26" i="5" s="1"/>
  <c r="VI25" i="5" l="1"/>
  <c r="VI26" i="5" s="1"/>
  <c r="VH29" i="5"/>
  <c r="VH30" i="5" s="1"/>
  <c r="VH27" i="5" s="1"/>
  <c r="VH28" i="5" s="1"/>
  <c r="VJ25" i="5" l="1"/>
  <c r="VI29" i="5"/>
  <c r="VI30" i="5" s="1"/>
  <c r="VI27" i="5" s="1"/>
  <c r="VI28" i="5" s="1"/>
  <c r="VJ26" i="5"/>
  <c r="VJ29" i="5" l="1"/>
  <c r="VJ30" i="5" s="1"/>
  <c r="VJ27" i="5" s="1"/>
  <c r="VJ28" i="5" s="1"/>
  <c r="VK25" i="5"/>
  <c r="VK26" i="5" l="1"/>
  <c r="VL25" i="5"/>
  <c r="VK29" i="5"/>
  <c r="VK30" i="5" s="1"/>
  <c r="VK27" i="5" s="1"/>
  <c r="VK28" i="5" s="1"/>
  <c r="VL26" i="5"/>
  <c r="VM25" i="5" l="1"/>
  <c r="VM26" i="5" s="1"/>
  <c r="VL29" i="5"/>
  <c r="VL30" i="5" s="1"/>
  <c r="VL27" i="5" s="1"/>
  <c r="VL28" i="5" s="1"/>
  <c r="VN25" i="5" l="1"/>
  <c r="VN26" i="5" s="1"/>
  <c r="VM29" i="5"/>
  <c r="VM30" i="5" s="1"/>
  <c r="VM27" i="5" s="1"/>
  <c r="VM28" i="5" s="1"/>
  <c r="VN29" i="5" l="1"/>
  <c r="VN30" i="5" s="1"/>
  <c r="VN27" i="5" s="1"/>
  <c r="VN28" i="5" s="1"/>
  <c r="VO25" i="5"/>
  <c r="VP25" i="5" l="1"/>
  <c r="VP26" i="5" s="1"/>
  <c r="VO29" i="5"/>
  <c r="VO30" i="5" s="1"/>
  <c r="VO26" i="5"/>
  <c r="VO27" i="5" l="1"/>
  <c r="VO28" i="5" s="1"/>
  <c r="VP29" i="5"/>
  <c r="VP30" i="5" s="1"/>
  <c r="VP27" i="5" s="1"/>
  <c r="VQ25" i="5"/>
  <c r="VQ26" i="5" s="1"/>
  <c r="VP28" i="5" l="1"/>
  <c r="VR25" i="5"/>
  <c r="VR26" i="5" s="1"/>
  <c r="VQ29" i="5"/>
  <c r="VQ30" i="5" s="1"/>
  <c r="VQ27" i="5" s="1"/>
  <c r="VQ28" i="5" s="1"/>
  <c r="VR29" i="5" l="1"/>
  <c r="VR30" i="5" s="1"/>
  <c r="VR27" i="5" s="1"/>
  <c r="VR28" i="5" s="1"/>
  <c r="VS25" i="5"/>
  <c r="VT25" i="5" l="1"/>
  <c r="VT26" i="5" s="1"/>
  <c r="VS29" i="5"/>
  <c r="VS30" i="5" s="1"/>
  <c r="VS26" i="5"/>
  <c r="VS27" i="5" l="1"/>
  <c r="VS28" i="5" s="1"/>
  <c r="VT29" i="5"/>
  <c r="VT30" i="5" s="1"/>
  <c r="VT27" i="5" s="1"/>
  <c r="VT28" i="5" s="1"/>
  <c r="VU25" i="5"/>
  <c r="VU26" i="5" l="1"/>
  <c r="VV25" i="5"/>
  <c r="VV26" i="5" s="1"/>
  <c r="VU29" i="5"/>
  <c r="VU30" i="5" s="1"/>
  <c r="VU27" i="5" l="1"/>
  <c r="VU28" i="5" s="1"/>
  <c r="VW25" i="5"/>
  <c r="VW26" i="5" s="1"/>
  <c r="VV29" i="5"/>
  <c r="VV30" i="5" s="1"/>
  <c r="VV27" i="5" s="1"/>
  <c r="VV28" i="5" s="1"/>
  <c r="VX25" i="5" l="1"/>
  <c r="VX26" i="5" s="1"/>
  <c r="VW29" i="5"/>
  <c r="VW30" i="5" s="1"/>
  <c r="VW27" i="5" s="1"/>
  <c r="VW28" i="5" s="1"/>
  <c r="VY25" i="5" l="1"/>
  <c r="VY26" i="5" s="1"/>
  <c r="VX29" i="5"/>
  <c r="VX30" i="5" s="1"/>
  <c r="VX27" i="5" s="1"/>
  <c r="VX28" i="5" s="1"/>
  <c r="VZ25" i="5" l="1"/>
  <c r="VZ26" i="5" s="1"/>
  <c r="VY29" i="5"/>
  <c r="VY30" i="5" s="1"/>
  <c r="VY27" i="5" s="1"/>
  <c r="VY28" i="5" s="1"/>
  <c r="VZ29" i="5" l="1"/>
  <c r="VZ30" i="5" s="1"/>
  <c r="VZ27" i="5" s="1"/>
  <c r="VZ28" i="5" s="1"/>
  <c r="WA25" i="5"/>
  <c r="WA29" i="5" l="1"/>
  <c r="WA30" i="5" s="1"/>
  <c r="WB25" i="5"/>
  <c r="WB26" i="5" s="1"/>
  <c r="WA26" i="5"/>
  <c r="WC25" i="5" l="1"/>
  <c r="WC26" i="5" s="1"/>
  <c r="WB29" i="5"/>
  <c r="WB30" i="5" s="1"/>
  <c r="WB27" i="5" s="1"/>
  <c r="WA27" i="5"/>
  <c r="WA28" i="5" s="1"/>
  <c r="WB28" i="5" l="1"/>
  <c r="WD25" i="5"/>
  <c r="WD26" i="5" s="1"/>
  <c r="WC29" i="5"/>
  <c r="WC30" i="5" s="1"/>
  <c r="WC27" i="5" s="1"/>
  <c r="WC28" i="5" s="1"/>
  <c r="WE25" i="5" l="1"/>
  <c r="WE26" i="5" s="1"/>
  <c r="WD29" i="5"/>
  <c r="WD30" i="5" s="1"/>
  <c r="WD27" i="5" s="1"/>
  <c r="WD28" i="5" s="1"/>
  <c r="WF25" i="5" l="1"/>
  <c r="WE29" i="5"/>
  <c r="WE30" i="5" s="1"/>
  <c r="WE27" i="5" s="1"/>
  <c r="WE28" i="5" s="1"/>
  <c r="WF26" i="5"/>
  <c r="WG25" i="5" l="1"/>
  <c r="WF29" i="5"/>
  <c r="WF30" i="5" s="1"/>
  <c r="WF27" i="5" s="1"/>
  <c r="WF28" i="5" s="1"/>
  <c r="WG26" i="5" l="1"/>
  <c r="WH25" i="5"/>
  <c r="WG29" i="5"/>
  <c r="WG30" i="5" s="1"/>
  <c r="WG27" i="5" l="1"/>
  <c r="WG28" i="5" s="1"/>
  <c r="WI25" i="5"/>
  <c r="WI26" i="5" s="1"/>
  <c r="WH29" i="5"/>
  <c r="WH30" i="5" s="1"/>
  <c r="WH26" i="5"/>
  <c r="WH27" i="5" l="1"/>
  <c r="WH28" i="5" s="1"/>
  <c r="WI29" i="5"/>
  <c r="WI30" i="5" s="1"/>
  <c r="WI27" i="5" s="1"/>
  <c r="WI28" i="5" s="1"/>
  <c r="WJ25" i="5"/>
  <c r="WJ26" i="5" s="1"/>
  <c r="WK25" i="5" l="1"/>
  <c r="WK26" i="5" s="1"/>
  <c r="WJ29" i="5"/>
  <c r="WJ30" i="5" s="1"/>
  <c r="WJ27" i="5" s="1"/>
  <c r="WJ28" i="5" s="1"/>
  <c r="WK29" i="5" l="1"/>
  <c r="WK30" i="5" s="1"/>
  <c r="WK27" i="5" s="1"/>
  <c r="WK28" i="5" s="1"/>
  <c r="WL25" i="5"/>
  <c r="WL26" i="5" l="1"/>
  <c r="WM25" i="5"/>
  <c r="WL29" i="5"/>
  <c r="WL30" i="5" s="1"/>
  <c r="WL27" i="5" s="1"/>
  <c r="WL28" i="5" s="1"/>
  <c r="WM26" i="5"/>
  <c r="WN25" i="5" l="1"/>
  <c r="WN26" i="5" s="1"/>
  <c r="WM29" i="5"/>
  <c r="WM30" i="5" s="1"/>
  <c r="WM27" i="5" s="1"/>
  <c r="WM28" i="5" s="1"/>
  <c r="WN29" i="5" l="1"/>
  <c r="WN30" i="5" s="1"/>
  <c r="WN27" i="5" s="1"/>
  <c r="WN28" i="5" s="1"/>
  <c r="WO25" i="5"/>
  <c r="WO26" i="5" s="1"/>
  <c r="WO29" i="5" l="1"/>
  <c r="WO30" i="5" s="1"/>
  <c r="WO27" i="5" s="1"/>
  <c r="WO28" i="5" s="1"/>
  <c r="WP25" i="5"/>
  <c r="WP26" i="5" l="1"/>
  <c r="WQ25" i="5"/>
  <c r="WQ26" i="5" s="1"/>
  <c r="WP29" i="5"/>
  <c r="WP30" i="5" s="1"/>
  <c r="WP27" i="5" l="1"/>
  <c r="WP28" i="5" s="1"/>
  <c r="WQ29" i="5"/>
  <c r="WQ30" i="5" s="1"/>
  <c r="WQ27" i="5" s="1"/>
  <c r="WR25" i="5"/>
  <c r="WR26" i="5" s="1"/>
  <c r="WQ28" i="5" l="1"/>
  <c r="WS25" i="5"/>
  <c r="WR29" i="5"/>
  <c r="WR30" i="5" s="1"/>
  <c r="WR27" i="5" s="1"/>
  <c r="WS26" i="5"/>
  <c r="WR28" i="5" l="1"/>
  <c r="WT25" i="5"/>
  <c r="WS29" i="5"/>
  <c r="WS30" i="5" s="1"/>
  <c r="WS27" i="5" s="1"/>
  <c r="WT26" i="5"/>
  <c r="WS28" i="5" l="1"/>
  <c r="WU25" i="5"/>
  <c r="WT29" i="5"/>
  <c r="WT30" i="5" s="1"/>
  <c r="WT27" i="5" s="1"/>
  <c r="WU26" i="5"/>
  <c r="WT28" i="5" l="1"/>
  <c r="WV25" i="5"/>
  <c r="WV26" i="5" s="1"/>
  <c r="WU29" i="5"/>
  <c r="WU30" i="5" s="1"/>
  <c r="WU27" i="5" s="1"/>
  <c r="WU28" i="5" l="1"/>
  <c r="WW25" i="5"/>
  <c r="WW26" i="5" s="1"/>
  <c r="WV29" i="5"/>
  <c r="WV30" i="5" s="1"/>
  <c r="WV27" i="5" s="1"/>
  <c r="WV28" i="5" s="1"/>
  <c r="WW29" i="5" l="1"/>
  <c r="WW30" i="5" s="1"/>
  <c r="WW27" i="5" s="1"/>
  <c r="WW28" i="5" s="1"/>
  <c r="WX25" i="5"/>
  <c r="WX26" i="5" s="1"/>
  <c r="WY25" i="5" l="1"/>
  <c r="WY26" i="5" s="1"/>
  <c r="WX29" i="5"/>
  <c r="WX30" i="5" s="1"/>
  <c r="WX27" i="5" s="1"/>
  <c r="WX28" i="5" s="1"/>
  <c r="WY29" i="5" l="1"/>
  <c r="WY30" i="5" s="1"/>
  <c r="WY27" i="5" s="1"/>
  <c r="WY28" i="5" s="1"/>
  <c r="WZ25" i="5"/>
  <c r="WZ26" i="5" s="1"/>
  <c r="WZ29" i="5" l="1"/>
  <c r="WZ30" i="5" s="1"/>
  <c r="WZ27" i="5" s="1"/>
  <c r="WZ28" i="5" s="1"/>
  <c r="XA25" i="5"/>
  <c r="XA26" i="5" s="1"/>
  <c r="XB25" i="5" l="1"/>
  <c r="XB26" i="5" s="1"/>
  <c r="XA29" i="5"/>
  <c r="XA30" i="5" s="1"/>
  <c r="XA27" i="5" s="1"/>
  <c r="XA28" i="5" s="1"/>
  <c r="XC25" i="5" l="1"/>
  <c r="XC26" i="5" s="1"/>
  <c r="XB29" i="5"/>
  <c r="XB30" i="5" s="1"/>
  <c r="XB27" i="5" s="1"/>
  <c r="XB28" i="5" s="1"/>
  <c r="XD25" i="5" l="1"/>
  <c r="XD26" i="5" s="1"/>
  <c r="XC29" i="5"/>
  <c r="XC30" i="5" s="1"/>
  <c r="XC27" i="5" s="1"/>
  <c r="XC28" i="5" s="1"/>
  <c r="XD29" i="5" l="1"/>
  <c r="XD30" i="5" s="1"/>
  <c r="XD27" i="5" s="1"/>
  <c r="XD28" i="5" s="1"/>
  <c r="XE25" i="5"/>
  <c r="XE29" i="5" l="1"/>
  <c r="XE30" i="5" s="1"/>
  <c r="XF25" i="5"/>
  <c r="XE26" i="5"/>
  <c r="XF29" i="5" l="1"/>
  <c r="XF30" i="5" s="1"/>
  <c r="XG25" i="5"/>
  <c r="XF26" i="5"/>
  <c r="XE27" i="5"/>
  <c r="XE28" i="5" s="1"/>
  <c r="XH25" i="5" l="1"/>
  <c r="XH26" i="5" s="1"/>
  <c r="XG29" i="5"/>
  <c r="XG30" i="5" s="1"/>
  <c r="XG26" i="5"/>
  <c r="XF27" i="5"/>
  <c r="XF28" i="5" s="1"/>
  <c r="XG27" i="5" l="1"/>
  <c r="XG28" i="5" s="1"/>
  <c r="XI25" i="5"/>
  <c r="XH29" i="5"/>
  <c r="XH30" i="5" s="1"/>
  <c r="XH27" i="5" s="1"/>
  <c r="XH28" i="5" l="1"/>
  <c r="XJ25" i="5"/>
  <c r="XJ26" i="5" s="1"/>
  <c r="XI29" i="5"/>
  <c r="XI30" i="5" s="1"/>
  <c r="XI26" i="5"/>
  <c r="XI27" i="5" l="1"/>
  <c r="XI28" i="5" s="1"/>
  <c r="XJ29" i="5"/>
  <c r="XJ30" i="5" s="1"/>
  <c r="XJ27" i="5" s="1"/>
  <c r="XJ28" i="5" s="1"/>
  <c r="XK25" i="5"/>
  <c r="XK26" i="5" s="1"/>
  <c r="XL25" i="5" l="1"/>
  <c r="XL26" i="5" s="1"/>
  <c r="XK29" i="5"/>
  <c r="XK30" i="5" s="1"/>
  <c r="XK27" i="5" s="1"/>
  <c r="XK28" i="5" s="1"/>
  <c r="XL29" i="5" l="1"/>
  <c r="XL30" i="5" s="1"/>
  <c r="XL27" i="5" s="1"/>
  <c r="XL28" i="5" s="1"/>
  <c r="XM25" i="5"/>
  <c r="XM26" i="5" l="1"/>
  <c r="XM29" i="5"/>
  <c r="XM30" i="5" s="1"/>
  <c r="XN25" i="5"/>
  <c r="XN26" i="5" s="1"/>
  <c r="XM27" i="5" l="1"/>
  <c r="XM28" i="5" s="1"/>
  <c r="XO25" i="5"/>
  <c r="XN29" i="5"/>
  <c r="XN30" i="5" s="1"/>
  <c r="XN27" i="5" s="1"/>
  <c r="XN28" i="5" s="1"/>
  <c r="XO26" i="5" l="1"/>
  <c r="XO29" i="5"/>
  <c r="XO30" i="5" s="1"/>
  <c r="XO27" i="5" s="1"/>
  <c r="XO28" i="5" s="1"/>
  <c r="XP25" i="5"/>
  <c r="XP26" i="5" s="1"/>
  <c r="XQ25" i="5" l="1"/>
  <c r="XP29" i="5"/>
  <c r="XP30" i="5" s="1"/>
  <c r="XP27" i="5" s="1"/>
  <c r="XP28" i="5" s="1"/>
  <c r="XQ26" i="5"/>
  <c r="XQ29" i="5" l="1"/>
  <c r="XQ30" i="5" s="1"/>
  <c r="XQ27" i="5" s="1"/>
  <c r="XQ28" i="5" s="1"/>
  <c r="XR25" i="5"/>
  <c r="XR29" i="5" l="1"/>
  <c r="XR30" i="5" s="1"/>
  <c r="XS25" i="5"/>
  <c r="XR26" i="5"/>
  <c r="XS26" i="5" l="1"/>
  <c r="XT25" i="5"/>
  <c r="XT26" i="5" s="1"/>
  <c r="XS29" i="5"/>
  <c r="XS30" i="5" s="1"/>
  <c r="XS27" i="5" s="1"/>
  <c r="XR27" i="5"/>
  <c r="XR28" i="5" s="1"/>
  <c r="XS28" i="5" l="1"/>
  <c r="XU25" i="5"/>
  <c r="XU26" i="5" s="1"/>
  <c r="XT29" i="5"/>
  <c r="XT30" i="5" s="1"/>
  <c r="XT27" i="5" s="1"/>
  <c r="XT28" i="5" s="1"/>
  <c r="XU29" i="5" l="1"/>
  <c r="XU30" i="5" s="1"/>
  <c r="XU27" i="5" s="1"/>
  <c r="XU28" i="5" s="1"/>
  <c r="XV25" i="5"/>
  <c r="XV26" i="5" s="1"/>
  <c r="XW25" i="5" l="1"/>
  <c r="XW26" i="5" s="1"/>
  <c r="XV29" i="5"/>
  <c r="XV30" i="5" s="1"/>
  <c r="XV27" i="5" s="1"/>
  <c r="XV28" i="5" s="1"/>
  <c r="XX25" i="5" l="1"/>
  <c r="XX26" i="5" s="1"/>
  <c r="XW29" i="5"/>
  <c r="XW30" i="5" s="1"/>
  <c r="XW27" i="5" s="1"/>
  <c r="XW28" i="5" s="1"/>
  <c r="XY25" i="5" l="1"/>
  <c r="XY26" i="5" s="1"/>
  <c r="XX29" i="5"/>
  <c r="XX30" i="5" s="1"/>
  <c r="XX27" i="5" s="1"/>
  <c r="XX28" i="5" s="1"/>
  <c r="XY29" i="5" l="1"/>
  <c r="XY30" i="5" s="1"/>
  <c r="XY27" i="5" s="1"/>
  <c r="XY28" i="5" s="1"/>
  <c r="XZ25" i="5"/>
  <c r="XZ29" i="5" l="1"/>
  <c r="XZ30" i="5" s="1"/>
  <c r="YA25" i="5"/>
  <c r="XZ26" i="5"/>
  <c r="XZ27" i="5" s="1"/>
  <c r="XZ28" i="5" s="1"/>
  <c r="YA29" i="5" l="1"/>
  <c r="YA30" i="5" s="1"/>
  <c r="YB25" i="5"/>
  <c r="YB26" i="5" s="1"/>
  <c r="YA26" i="5"/>
  <c r="YA27" i="5" s="1"/>
  <c r="YA28" i="5" s="1"/>
  <c r="YB29" i="5" l="1"/>
  <c r="YB30" i="5" s="1"/>
  <c r="YB27" i="5" s="1"/>
  <c r="YB28" i="5" s="1"/>
  <c r="YC25" i="5"/>
  <c r="YC26" i="5" l="1"/>
  <c r="YD25" i="5"/>
  <c r="YC29" i="5"/>
  <c r="YC30" i="5" s="1"/>
  <c r="YC27" i="5" s="1"/>
  <c r="YC28" i="5" s="1"/>
  <c r="YD26" i="5"/>
  <c r="YE25" i="5" l="1"/>
  <c r="YD29" i="5"/>
  <c r="YD30" i="5" s="1"/>
  <c r="YD27" i="5" s="1"/>
  <c r="YD28" i="5" s="1"/>
  <c r="YE26" i="5" l="1"/>
  <c r="YF25" i="5"/>
  <c r="YE29" i="5"/>
  <c r="YE30" i="5" s="1"/>
  <c r="YE27" i="5" s="1"/>
  <c r="YE28" i="5" s="1"/>
  <c r="YF26" i="5"/>
  <c r="YF29" i="5" l="1"/>
  <c r="YF30" i="5" s="1"/>
  <c r="YF27" i="5" s="1"/>
  <c r="YF28" i="5" s="1"/>
  <c r="YG25" i="5"/>
  <c r="YG26" i="5" l="1"/>
  <c r="YH25" i="5"/>
  <c r="YG29" i="5"/>
  <c r="YG30" i="5" s="1"/>
  <c r="YG27" i="5" s="1"/>
  <c r="YG28" i="5" s="1"/>
  <c r="YI25" i="5" l="1"/>
  <c r="YI26" i="5" s="1"/>
  <c r="YH29" i="5"/>
  <c r="YH30" i="5" s="1"/>
  <c r="YH26" i="5"/>
  <c r="YH27" i="5" l="1"/>
  <c r="YH28" i="5" s="1"/>
  <c r="YJ25" i="5"/>
  <c r="YI29" i="5"/>
  <c r="YI30" i="5" s="1"/>
  <c r="YI27" i="5" s="1"/>
  <c r="YI28" i="5" l="1"/>
  <c r="YJ26" i="5"/>
  <c r="YJ29" i="5"/>
  <c r="YJ30" i="5" s="1"/>
  <c r="YJ27" i="5" s="1"/>
  <c r="YJ28" i="5" s="1"/>
  <c r="YK25" i="5"/>
  <c r="YK29" i="5" l="1"/>
  <c r="YK30" i="5" s="1"/>
  <c r="YL25" i="5"/>
  <c r="YK26" i="5"/>
  <c r="YK27" i="5" l="1"/>
  <c r="YK28" i="5" s="1"/>
  <c r="YM25" i="5"/>
  <c r="YL29" i="5"/>
  <c r="YL30" i="5" s="1"/>
  <c r="YM26" i="5"/>
  <c r="YL26" i="5"/>
  <c r="YL27" i="5" l="1"/>
  <c r="YL28" i="5" s="1"/>
  <c r="YN25" i="5"/>
  <c r="YN26" i="5" s="1"/>
  <c r="YM29" i="5"/>
  <c r="YM30" i="5" s="1"/>
  <c r="YM27" i="5" s="1"/>
  <c r="YM28" i="5" s="1"/>
  <c r="YO25" i="5" l="1"/>
  <c r="YO26" i="5" s="1"/>
  <c r="YN29" i="5"/>
  <c r="YN30" i="5" s="1"/>
  <c r="YN27" i="5" s="1"/>
  <c r="YN28" i="5" s="1"/>
  <c r="YP25" i="5" l="1"/>
  <c r="YO29" i="5"/>
  <c r="YO30" i="5" s="1"/>
  <c r="YO27" i="5" s="1"/>
  <c r="YO28" i="5" s="1"/>
  <c r="YP26" i="5"/>
  <c r="YP29" i="5" l="1"/>
  <c r="YP30" i="5" s="1"/>
  <c r="YP27" i="5" s="1"/>
  <c r="YP28" i="5" s="1"/>
  <c r="YQ25" i="5"/>
  <c r="YQ26" i="5" s="1"/>
  <c r="YQ29" i="5" l="1"/>
  <c r="YQ30" i="5" s="1"/>
  <c r="YQ27" i="5" s="1"/>
  <c r="YQ28" i="5" s="1"/>
  <c r="YR25" i="5"/>
  <c r="YR26" i="5" l="1"/>
  <c r="YS25" i="5"/>
  <c r="YS26" i="5" s="1"/>
  <c r="YR29" i="5"/>
  <c r="YR30" i="5" s="1"/>
  <c r="YR27" i="5" s="1"/>
  <c r="YR28" i="5" s="1"/>
  <c r="YS29" i="5" l="1"/>
  <c r="YS30" i="5" s="1"/>
  <c r="YS27" i="5" s="1"/>
  <c r="YS28" i="5" s="1"/>
  <c r="YT25" i="5"/>
  <c r="YT26" i="5" s="1"/>
  <c r="YU25" i="5" l="1"/>
  <c r="YU26" i="5" s="1"/>
  <c r="YT29" i="5"/>
  <c r="YT30" i="5" s="1"/>
  <c r="YT27" i="5" s="1"/>
  <c r="YT28" i="5" s="1"/>
  <c r="YV25" i="5" l="1"/>
  <c r="YU29" i="5"/>
  <c r="YU30" i="5" s="1"/>
  <c r="YU27" i="5" s="1"/>
  <c r="YU28" i="5" s="1"/>
  <c r="YV26" i="5"/>
  <c r="YW25" i="5" l="1"/>
  <c r="YW26" i="5" s="1"/>
  <c r="YV29" i="5"/>
  <c r="YV30" i="5" s="1"/>
  <c r="YV27" i="5" s="1"/>
  <c r="YV28" i="5" s="1"/>
  <c r="YX25" i="5" l="1"/>
  <c r="YX26" i="5" s="1"/>
  <c r="YW29" i="5"/>
  <c r="YW30" i="5" s="1"/>
  <c r="YW27" i="5" s="1"/>
  <c r="YW28" i="5" s="1"/>
  <c r="YX29" i="5" l="1"/>
  <c r="YX30" i="5" s="1"/>
  <c r="YX27" i="5" s="1"/>
  <c r="YX28" i="5" s="1"/>
  <c r="YY25" i="5"/>
  <c r="YY26" i="5" l="1"/>
  <c r="YZ25" i="5"/>
  <c r="YZ26" i="5" s="1"/>
  <c r="YY29" i="5"/>
  <c r="YY30" i="5" s="1"/>
  <c r="YY27" i="5" l="1"/>
  <c r="YY28" i="5" s="1"/>
  <c r="ZA25" i="5"/>
  <c r="YZ29" i="5"/>
  <c r="YZ30" i="5" s="1"/>
  <c r="YZ27" i="5" s="1"/>
  <c r="YZ28" i="5" s="1"/>
  <c r="ZB25" i="5" l="1"/>
  <c r="ZB26" i="5" s="1"/>
  <c r="ZA29" i="5"/>
  <c r="ZA30" i="5" s="1"/>
  <c r="ZA26" i="5"/>
  <c r="ZA27" i="5" l="1"/>
  <c r="ZA28" i="5" s="1"/>
  <c r="ZC25" i="5"/>
  <c r="ZC26" i="5" s="1"/>
  <c r="ZB29" i="5"/>
  <c r="ZB30" i="5" s="1"/>
  <c r="ZB27" i="5" s="1"/>
  <c r="ZB28" i="5" s="1"/>
  <c r="ZD25" i="5" l="1"/>
  <c r="ZD26" i="5" s="1"/>
  <c r="ZC29" i="5"/>
  <c r="ZC30" i="5" s="1"/>
  <c r="ZC27" i="5" s="1"/>
  <c r="ZC28" i="5" s="1"/>
  <c r="ZE25" i="5" l="1"/>
  <c r="ZD29" i="5"/>
  <c r="ZD30" i="5" s="1"/>
  <c r="ZD27" i="5" s="1"/>
  <c r="ZD28" i="5" s="1"/>
  <c r="ZE26" i="5"/>
  <c r="ZF25" i="5" l="1"/>
  <c r="ZE29" i="5"/>
  <c r="ZE30" i="5" s="1"/>
  <c r="ZE27" i="5" s="1"/>
  <c r="ZE28" i="5" s="1"/>
  <c r="ZF26" i="5"/>
  <c r="ZG25" i="5" l="1"/>
  <c r="ZG26" i="5" s="1"/>
  <c r="ZF29" i="5"/>
  <c r="ZF30" i="5" s="1"/>
  <c r="ZF27" i="5" s="1"/>
  <c r="ZF28" i="5" s="1"/>
  <c r="ZH25" i="5" l="1"/>
  <c r="ZG29" i="5"/>
  <c r="ZG30" i="5" s="1"/>
  <c r="ZG27" i="5" s="1"/>
  <c r="ZG28" i="5" s="1"/>
  <c r="ZH26" i="5"/>
  <c r="ZH29" i="5" l="1"/>
  <c r="ZH30" i="5" s="1"/>
  <c r="ZH27" i="5" s="1"/>
  <c r="ZH28" i="5" s="1"/>
  <c r="ZI25" i="5"/>
  <c r="ZI26" i="5" s="1"/>
  <c r="ZJ25" i="5" l="1"/>
  <c r="ZI29" i="5"/>
  <c r="ZI30" i="5" s="1"/>
  <c r="ZI27" i="5" s="1"/>
  <c r="ZI28" i="5" s="1"/>
  <c r="ZK25" i="5" l="1"/>
  <c r="ZJ29" i="5"/>
  <c r="ZJ30" i="5" s="1"/>
  <c r="ZK26" i="5"/>
  <c r="ZJ26" i="5"/>
  <c r="ZJ27" i="5" l="1"/>
  <c r="ZJ28" i="5" s="1"/>
  <c r="ZK29" i="5"/>
  <c r="ZK30" i="5" s="1"/>
  <c r="ZK27" i="5" s="1"/>
  <c r="ZK28" i="5" s="1"/>
  <c r="ZL25" i="5"/>
  <c r="ZL29" i="5" l="1"/>
  <c r="ZL30" i="5" s="1"/>
  <c r="ZM25" i="5"/>
  <c r="ZL26" i="5"/>
  <c r="ZL27" i="5" s="1"/>
  <c r="ZL28" i="5" s="1"/>
  <c r="ZM26" i="5" l="1"/>
  <c r="ZM29" i="5"/>
  <c r="ZM30" i="5" s="1"/>
  <c r="ZN25" i="5"/>
  <c r="ZN26" i="5" s="1"/>
  <c r="ZN29" i="5" l="1"/>
  <c r="ZN30" i="5" s="1"/>
  <c r="ZN27" i="5" s="1"/>
  <c r="ZO25" i="5"/>
  <c r="ZO26" i="5" s="1"/>
  <c r="ZM27" i="5"/>
  <c r="ZM28" i="5" s="1"/>
  <c r="ZN28" i="5" l="1"/>
  <c r="ZO29" i="5"/>
  <c r="ZO30" i="5" s="1"/>
  <c r="ZO27" i="5" s="1"/>
  <c r="ZO28" i="5" s="1"/>
  <c r="ZP25" i="5"/>
  <c r="ZQ25" i="5" l="1"/>
  <c r="ZQ26" i="5" s="1"/>
  <c r="ZP29" i="5"/>
  <c r="ZP30" i="5" s="1"/>
  <c r="ZP26" i="5"/>
  <c r="ZP27" i="5" l="1"/>
  <c r="ZP28" i="5" s="1"/>
  <c r="ZQ29" i="5"/>
  <c r="ZQ30" i="5" s="1"/>
  <c r="ZQ27" i="5" s="1"/>
  <c r="ZQ28" i="5" s="1"/>
  <c r="ZR25" i="5"/>
  <c r="ZR26" i="5" s="1"/>
  <c r="ZS25" i="5" l="1"/>
  <c r="ZR29" i="5"/>
  <c r="ZR30" i="5" s="1"/>
  <c r="ZR27" i="5" s="1"/>
  <c r="ZR28" i="5" s="1"/>
  <c r="ZS26" i="5" l="1"/>
  <c r="ZS29" i="5"/>
  <c r="ZS30" i="5" s="1"/>
  <c r="ZS27" i="5" s="1"/>
  <c r="ZS28" i="5" s="1"/>
  <c r="ZT25" i="5"/>
  <c r="ZT26" i="5" l="1"/>
  <c r="ZU25" i="5"/>
  <c r="ZT29" i="5"/>
  <c r="ZT30" i="5" s="1"/>
  <c r="ZT27" i="5" s="1"/>
  <c r="ZT28" i="5" s="1"/>
  <c r="ZU26" i="5"/>
  <c r="ZU29" i="5" l="1"/>
  <c r="ZU30" i="5" s="1"/>
  <c r="ZU27" i="5" s="1"/>
  <c r="ZU28" i="5" s="1"/>
  <c r="ZV25" i="5"/>
  <c r="ZV26" i="5" s="1"/>
  <c r="ZV29" i="5" l="1"/>
  <c r="ZV30" i="5" s="1"/>
  <c r="ZV27" i="5" s="1"/>
  <c r="ZV28" i="5" s="1"/>
  <c r="ZW25" i="5"/>
  <c r="ZX25" i="5" l="1"/>
  <c r="ZW29" i="5"/>
  <c r="ZW30" i="5" s="1"/>
  <c r="ZW26" i="5"/>
  <c r="ZW27" i="5" l="1"/>
  <c r="ZW28" i="5" s="1"/>
  <c r="ZX26" i="5"/>
  <c r="ZY25" i="5"/>
  <c r="ZY26" i="5" s="1"/>
  <c r="ZX29" i="5"/>
  <c r="ZX30" i="5" s="1"/>
  <c r="ZX27" i="5" s="1"/>
  <c r="ZX28" i="5" s="1"/>
  <c r="ZY29" i="5" l="1"/>
  <c r="ZY30" i="5" s="1"/>
  <c r="ZY27" i="5" s="1"/>
  <c r="ZY28" i="5" s="1"/>
  <c r="ZZ25" i="5"/>
  <c r="ZZ26" i="5" l="1"/>
  <c r="AAA25" i="5"/>
  <c r="AAA26" i="5" s="1"/>
  <c r="ZZ29" i="5"/>
  <c r="ZZ30" i="5" s="1"/>
  <c r="ZZ27" i="5" s="1"/>
  <c r="ZZ28" i="5" s="1"/>
  <c r="AAB25" i="5" l="1"/>
  <c r="AAA29" i="5"/>
  <c r="AAA30" i="5" s="1"/>
  <c r="AAA27" i="5" s="1"/>
  <c r="AAA28" i="5" s="1"/>
  <c r="AAB26" i="5" l="1"/>
  <c r="AAC25" i="5"/>
  <c r="AAB29" i="5"/>
  <c r="AAB30" i="5" s="1"/>
  <c r="AAB27" i="5" s="1"/>
  <c r="AAB28" i="5" s="1"/>
  <c r="AAC26" i="5" l="1"/>
  <c r="AAD25" i="5"/>
  <c r="AAD26" i="5" s="1"/>
  <c r="AAC29" i="5"/>
  <c r="AAC30" i="5" s="1"/>
  <c r="AAC27" i="5" s="1"/>
  <c r="AAC28" i="5" s="1"/>
  <c r="AAE25" i="5" l="1"/>
  <c r="AAD29" i="5"/>
  <c r="AAD30" i="5" s="1"/>
  <c r="AAD27" i="5" s="1"/>
  <c r="AAD28" i="5" s="1"/>
  <c r="AAE26" i="5" l="1"/>
  <c r="AAE29" i="5"/>
  <c r="AAE30" i="5" s="1"/>
  <c r="AAE27" i="5" s="1"/>
  <c r="AAE28" i="5" s="1"/>
  <c r="AAF25" i="5"/>
  <c r="AAF26" i="5" l="1"/>
  <c r="AAG25" i="5"/>
  <c r="AAF29" i="5"/>
  <c r="AAF30" i="5" s="1"/>
  <c r="AAF27" i="5" s="1"/>
  <c r="AAF28" i="5" s="1"/>
  <c r="AAG26" i="5" l="1"/>
  <c r="AAG29" i="5"/>
  <c r="AAG30" i="5" s="1"/>
  <c r="AAG27" i="5" s="1"/>
  <c r="AAG28" i="5" s="1"/>
  <c r="AAH25" i="5"/>
  <c r="AAH26" i="5" s="1"/>
  <c r="AAH29" i="5" l="1"/>
  <c r="AAH30" i="5" s="1"/>
  <c r="AAH27" i="5" s="1"/>
  <c r="AAH28" i="5" s="1"/>
  <c r="AAI25" i="5"/>
  <c r="AAJ25" i="5" l="1"/>
  <c r="AAI29" i="5"/>
  <c r="AAI30" i="5" s="1"/>
  <c r="AAI26" i="5"/>
  <c r="AAI27" i="5" l="1"/>
  <c r="AAI28" i="5" s="1"/>
  <c r="AAJ26" i="5"/>
  <c r="AAK25" i="5"/>
  <c r="AAK26" i="5" s="1"/>
  <c r="AAJ29" i="5"/>
  <c r="AAJ30" i="5" s="1"/>
  <c r="AAJ27" i="5" s="1"/>
  <c r="AAJ28" i="5" s="1"/>
  <c r="AAK29" i="5" l="1"/>
  <c r="AAK30" i="5" s="1"/>
  <c r="AAK27" i="5" s="1"/>
  <c r="AAK28" i="5" s="1"/>
  <c r="AAL25" i="5"/>
  <c r="AAM25" i="5" l="1"/>
  <c r="AAM26" i="5" s="1"/>
  <c r="AAL29" i="5"/>
  <c r="AAL30" i="5" s="1"/>
  <c r="AAL26" i="5"/>
  <c r="AAL27" i="5" l="1"/>
  <c r="AAL28" i="5" s="1"/>
  <c r="AAN25" i="5"/>
  <c r="AAN26" i="5" s="1"/>
  <c r="AAM29" i="5"/>
  <c r="AAM30" i="5" s="1"/>
  <c r="AAM27" i="5" s="1"/>
  <c r="AAM28" i="5" s="1"/>
  <c r="AAO25" i="5" l="1"/>
  <c r="AAO26" i="5" s="1"/>
  <c r="AAN29" i="5"/>
  <c r="AAN30" i="5" s="1"/>
  <c r="AAN27" i="5" s="1"/>
  <c r="AAN28" i="5" s="1"/>
  <c r="AAO29" i="5" l="1"/>
  <c r="AAO30" i="5" s="1"/>
  <c r="AAO27" i="5" s="1"/>
  <c r="AAO28" i="5" s="1"/>
  <c r="AAP25" i="5"/>
  <c r="AAP26" i="5" l="1"/>
  <c r="AAQ25" i="5"/>
  <c r="AAQ26" i="5" s="1"/>
  <c r="AAP29" i="5"/>
  <c r="AAP30" i="5" s="1"/>
  <c r="AAP27" i="5" s="1"/>
  <c r="AAP28" i="5" s="1"/>
  <c r="AAQ29" i="5" l="1"/>
  <c r="AAQ30" i="5" s="1"/>
  <c r="AAQ27" i="5" s="1"/>
  <c r="AAQ28" i="5" s="1"/>
  <c r="AAR25" i="5"/>
  <c r="AAR26" i="5" l="1"/>
  <c r="AAR29" i="5"/>
  <c r="AAR30" i="5" s="1"/>
  <c r="AAR27" i="5" s="1"/>
  <c r="AAR28" i="5" s="1"/>
  <c r="AAS25" i="5"/>
  <c r="AAS26" i="5" s="1"/>
  <c r="AAT25" i="5" l="1"/>
  <c r="AAS29" i="5"/>
  <c r="AAS30" i="5" s="1"/>
  <c r="AAS27" i="5" s="1"/>
  <c r="AAS28" i="5" s="1"/>
  <c r="AAT26" i="5"/>
  <c r="AAT29" i="5" l="1"/>
  <c r="AAT30" i="5" s="1"/>
  <c r="AAT27" i="5" s="1"/>
  <c r="AAT28" i="5" s="1"/>
  <c r="AAU25" i="5"/>
  <c r="AAU26" i="5" l="1"/>
  <c r="AAV25" i="5"/>
  <c r="AAU29" i="5"/>
  <c r="AAU30" i="5" s="1"/>
  <c r="AAU27" i="5" s="1"/>
  <c r="AAU28" i="5" s="1"/>
  <c r="AAV26" i="5"/>
  <c r="AAV29" i="5" l="1"/>
  <c r="AAV30" i="5" s="1"/>
  <c r="AAV27" i="5" s="1"/>
  <c r="AAV28" i="5" s="1"/>
  <c r="AAW25" i="5"/>
  <c r="AAW26" i="5" s="1"/>
  <c r="AAX25" i="5" l="1"/>
  <c r="AAX26" i="5" s="1"/>
  <c r="AAW29" i="5"/>
  <c r="AAW30" i="5" s="1"/>
  <c r="AAW27" i="5" s="1"/>
  <c r="AAW28" i="5" s="1"/>
  <c r="AAY25" i="5" l="1"/>
  <c r="AAY26" i="5" s="1"/>
  <c r="AAX29" i="5"/>
  <c r="AAX30" i="5" s="1"/>
  <c r="AAX27" i="5" s="1"/>
  <c r="AAX28" i="5" s="1"/>
  <c r="AAZ25" i="5" l="1"/>
  <c r="AAZ26" i="5" s="1"/>
  <c r="AAY29" i="5"/>
  <c r="AAY30" i="5" s="1"/>
  <c r="AAY27" i="5" s="1"/>
  <c r="AAY28" i="5" s="1"/>
  <c r="ABA25" i="5" l="1"/>
  <c r="AAZ29" i="5"/>
  <c r="AAZ30" i="5" s="1"/>
  <c r="AAZ27" i="5" s="1"/>
  <c r="AAZ28" i="5" s="1"/>
  <c r="ABA26" i="5"/>
  <c r="ABB25" i="5" l="1"/>
  <c r="ABA29" i="5"/>
  <c r="ABA30" i="5" s="1"/>
  <c r="ABA27" i="5" s="1"/>
  <c r="ABA28" i="5" s="1"/>
  <c r="ABB26" i="5"/>
  <c r="ABC25" i="5" l="1"/>
  <c r="ABC26" i="5" s="1"/>
  <c r="ABB29" i="5"/>
  <c r="ABB30" i="5" s="1"/>
  <c r="ABB27" i="5" s="1"/>
  <c r="ABB28" i="5" s="1"/>
  <c r="ABD25" i="5" l="1"/>
  <c r="ABC29" i="5"/>
  <c r="ABC30" i="5" s="1"/>
  <c r="ABC27" i="5" s="1"/>
  <c r="ABC28" i="5" s="1"/>
  <c r="ABD26" i="5"/>
  <c r="ABE25" i="5" l="1"/>
  <c r="ABE26" i="5" s="1"/>
  <c r="ABD29" i="5"/>
  <c r="ABD30" i="5" s="1"/>
  <c r="ABD27" i="5" s="1"/>
  <c r="ABD28" i="5" s="1"/>
  <c r="ABF25" i="5" l="1"/>
  <c r="ABF26" i="5" s="1"/>
  <c r="ABE29" i="5"/>
  <c r="ABE30" i="5" s="1"/>
  <c r="ABE27" i="5" s="1"/>
  <c r="ABE28" i="5" s="1"/>
  <c r="ABG25" i="5" l="1"/>
  <c r="ABF29" i="5"/>
  <c r="ABF30" i="5" s="1"/>
  <c r="ABF27" i="5" s="1"/>
  <c r="ABF28" i="5" s="1"/>
  <c r="ABG26" i="5"/>
  <c r="ABG29" i="5" l="1"/>
  <c r="ABG30" i="5" s="1"/>
  <c r="ABG27" i="5" s="1"/>
  <c r="ABG28" i="5" s="1"/>
  <c r="ABH25" i="5"/>
  <c r="ABH26" i="5" s="1"/>
  <c r="ABH29" i="5" l="1"/>
  <c r="ABH30" i="5" s="1"/>
  <c r="ABH27" i="5" s="1"/>
  <c r="ABH28" i="5" s="1"/>
  <c r="ABI25" i="5"/>
  <c r="ABI26" i="5" s="1"/>
  <c r="ABJ25" i="5" l="1"/>
  <c r="ABI29" i="5"/>
  <c r="ABI30" i="5" s="1"/>
  <c r="ABI27" i="5" s="1"/>
  <c r="ABI28" i="5" s="1"/>
  <c r="ABJ26" i="5"/>
  <c r="ABK25" i="5" l="1"/>
  <c r="ABJ29" i="5"/>
  <c r="ABJ30" i="5" s="1"/>
  <c r="ABJ27" i="5" s="1"/>
  <c r="ABJ28" i="5" s="1"/>
  <c r="ABK29" i="5" l="1"/>
  <c r="ABK30" i="5" s="1"/>
  <c r="ABL25" i="5"/>
  <c r="ABK26" i="5"/>
  <c r="ABL29" i="5" l="1"/>
  <c r="ABL30" i="5" s="1"/>
  <c r="ABM25" i="5"/>
  <c r="ABM26" i="5" s="1"/>
  <c r="ABL26" i="5"/>
  <c r="ABK27" i="5"/>
  <c r="ABK28" i="5" s="1"/>
  <c r="ABN25" i="5" l="1"/>
  <c r="ABN26" i="5" s="1"/>
  <c r="ABM29" i="5"/>
  <c r="ABM30" i="5" s="1"/>
  <c r="ABM27" i="5" s="1"/>
  <c r="ABL27" i="5"/>
  <c r="ABL28" i="5" s="1"/>
  <c r="ABM28" i="5" l="1"/>
  <c r="ABO25" i="5"/>
  <c r="ABN29" i="5"/>
  <c r="ABN30" i="5" s="1"/>
  <c r="ABN27" i="5" s="1"/>
  <c r="ABN28" i="5" s="1"/>
  <c r="ABO26" i="5"/>
  <c r="ABO29" i="5" l="1"/>
  <c r="ABO30" i="5" s="1"/>
  <c r="ABO27" i="5" s="1"/>
  <c r="ABO28" i="5" s="1"/>
  <c r="ABP25" i="5"/>
  <c r="ABP26" i="5" s="1"/>
  <c r="ABQ25" i="5" l="1"/>
  <c r="ABQ26" i="5" s="1"/>
  <c r="ABP29" i="5"/>
  <c r="ABP30" i="5" s="1"/>
  <c r="ABP27" i="5" s="1"/>
  <c r="ABP28" i="5" s="1"/>
  <c r="ABR25" i="5" l="1"/>
  <c r="ABR26" i="5" s="1"/>
  <c r="ABQ29" i="5"/>
  <c r="ABQ30" i="5" s="1"/>
  <c r="ABQ27" i="5" s="1"/>
  <c r="ABQ28" i="5" s="1"/>
  <c r="ABS25" i="5" l="1"/>
  <c r="ABS26" i="5" s="1"/>
  <c r="ABR29" i="5"/>
  <c r="ABR30" i="5" s="1"/>
  <c r="ABR27" i="5" s="1"/>
  <c r="ABR28" i="5" s="1"/>
  <c r="ABT25" i="5" l="1"/>
  <c r="ABS29" i="5"/>
  <c r="ABS30" i="5" s="1"/>
  <c r="ABS27" i="5" s="1"/>
  <c r="ABS28" i="5" s="1"/>
  <c r="ABT26" i="5"/>
  <c r="ABT29" i="5" l="1"/>
  <c r="ABT30" i="5" s="1"/>
  <c r="ABT27" i="5" s="1"/>
  <c r="ABT28" i="5" s="1"/>
  <c r="ABU25" i="5"/>
  <c r="ABV25" i="5" l="1"/>
  <c r="ABV26" i="5" s="1"/>
  <c r="ABU29" i="5"/>
  <c r="ABU30" i="5" s="1"/>
  <c r="ABU26" i="5"/>
  <c r="ABU27" i="5" l="1"/>
  <c r="ABU28" i="5" s="1"/>
  <c r="ABV29" i="5"/>
  <c r="ABV30" i="5" s="1"/>
  <c r="ABV27" i="5" s="1"/>
  <c r="ABV28" i="5" s="1"/>
  <c r="ABW25" i="5"/>
  <c r="ABW26" i="5" l="1"/>
  <c r="ABX25" i="5"/>
  <c r="ABW29" i="5"/>
  <c r="ABW30" i="5" s="1"/>
  <c r="ABW27" i="5" s="1"/>
  <c r="ABW28" i="5" s="1"/>
  <c r="ABX26" i="5"/>
  <c r="ABX29" i="5" l="1"/>
  <c r="ABX30" i="5" s="1"/>
  <c r="ABX27" i="5" s="1"/>
  <c r="ABX28" i="5" s="1"/>
  <c r="ABY25" i="5"/>
  <c r="ABY26" i="5" l="1"/>
  <c r="ABZ25" i="5"/>
  <c r="ABY29" i="5"/>
  <c r="ABY30" i="5" s="1"/>
  <c r="ABY27" i="5" s="1"/>
  <c r="ABY28" i="5" s="1"/>
  <c r="ABZ26" i="5"/>
  <c r="ACA25" i="5" l="1"/>
  <c r="ABZ29" i="5"/>
  <c r="ABZ30" i="5" s="1"/>
  <c r="ABZ27" i="5" s="1"/>
  <c r="ABZ28" i="5" s="1"/>
  <c r="ACA29" i="5" l="1"/>
  <c r="ACA30" i="5" s="1"/>
  <c r="ACB25" i="5"/>
  <c r="ACA26" i="5"/>
  <c r="ACB26" i="5" l="1"/>
  <c r="ACC25" i="5"/>
  <c r="ACB29" i="5"/>
  <c r="ACB30" i="5" s="1"/>
  <c r="ACB27" i="5" s="1"/>
  <c r="ACC26" i="5"/>
  <c r="ACA27" i="5"/>
  <c r="ACA28" i="5" s="1"/>
  <c r="ACB28" i="5" l="1"/>
  <c r="ACC29" i="5"/>
  <c r="ACC30" i="5" s="1"/>
  <c r="ACC27" i="5" s="1"/>
  <c r="ACC28" i="5" s="1"/>
  <c r="ACD25" i="5"/>
  <c r="ACD26" i="5" s="1"/>
  <c r="ACD29" i="5" l="1"/>
  <c r="ACD30" i="5" s="1"/>
  <c r="ACD27" i="5" s="1"/>
  <c r="ACD28" i="5" s="1"/>
  <c r="ACE25" i="5"/>
  <c r="ACF25" i="5" l="1"/>
  <c r="ACE29" i="5"/>
  <c r="ACE30" i="5" s="1"/>
  <c r="ACF26" i="5"/>
  <c r="ACE26" i="5"/>
  <c r="ACE27" i="5" l="1"/>
  <c r="ACE28" i="5" s="1"/>
  <c r="ACF29" i="5"/>
  <c r="ACF30" i="5" s="1"/>
  <c r="ACF27" i="5" s="1"/>
  <c r="ACF28" i="5" s="1"/>
  <c r="ACG25" i="5"/>
  <c r="ACG26" i="5" s="1"/>
  <c r="ACG29" i="5" l="1"/>
  <c r="ACG30" i="5" s="1"/>
  <c r="ACG27" i="5" s="1"/>
  <c r="ACG28" i="5" s="1"/>
  <c r="ACH25" i="5"/>
  <c r="ACH26" i="5" s="1"/>
  <c r="ACI25" i="5" l="1"/>
  <c r="ACH29" i="5"/>
  <c r="ACH30" i="5" s="1"/>
  <c r="ACH27" i="5" s="1"/>
  <c r="ACH28" i="5" s="1"/>
  <c r="ACI26" i="5"/>
  <c r="ACI29" i="5" l="1"/>
  <c r="ACI30" i="5" s="1"/>
  <c r="ACI27" i="5" s="1"/>
  <c r="ACI28" i="5" s="1"/>
  <c r="ACJ25" i="5"/>
  <c r="ACJ26" i="5" l="1"/>
  <c r="ACK25" i="5"/>
  <c r="ACJ29" i="5"/>
  <c r="ACJ30" i="5" s="1"/>
  <c r="ACJ27" i="5" s="1"/>
  <c r="ACJ28" i="5" s="1"/>
  <c r="ACK26" i="5"/>
  <c r="ACK29" i="5" l="1"/>
  <c r="ACK30" i="5" s="1"/>
  <c r="ACK27" i="5" s="1"/>
  <c r="ACK28" i="5" s="1"/>
  <c r="ACL25" i="5"/>
  <c r="ACL29" i="5" l="1"/>
  <c r="ACL30" i="5" s="1"/>
  <c r="ACM25" i="5"/>
  <c r="ACL26" i="5"/>
  <c r="ACN25" i="5" l="1"/>
  <c r="ACM29" i="5"/>
  <c r="ACM30" i="5" s="1"/>
  <c r="ACN26" i="5"/>
  <c r="ACM26" i="5"/>
  <c r="ACL27" i="5"/>
  <c r="ACL28" i="5" s="1"/>
  <c r="ACM27" i="5" l="1"/>
  <c r="ACM28" i="5" s="1"/>
  <c r="ACO25" i="5"/>
  <c r="ACO26" i="5" s="1"/>
  <c r="ACN29" i="5"/>
  <c r="ACN30" i="5" s="1"/>
  <c r="ACN27" i="5" s="1"/>
  <c r="ACN28" i="5" s="1"/>
  <c r="ACO29" i="5" l="1"/>
  <c r="ACO30" i="5" s="1"/>
  <c r="ACO27" i="5" s="1"/>
  <c r="ACO28" i="5" s="1"/>
  <c r="ACP25" i="5"/>
  <c r="ACQ25" i="5" l="1"/>
  <c r="ACP29" i="5"/>
  <c r="ACP30" i="5" s="1"/>
  <c r="ACQ26" i="5"/>
  <c r="ACP26" i="5"/>
  <c r="ACP27" i="5" l="1"/>
  <c r="ACP28" i="5" s="1"/>
  <c r="ACQ29" i="5"/>
  <c r="ACQ30" i="5" s="1"/>
  <c r="ACQ27" i="5" s="1"/>
  <c r="ACR25" i="5"/>
  <c r="ACQ28" i="5" l="1"/>
  <c r="ACR29" i="5"/>
  <c r="ACR30" i="5" s="1"/>
  <c r="ACS25" i="5"/>
  <c r="ACR26" i="5"/>
  <c r="ACT25" i="5" l="1"/>
  <c r="ACT26" i="5" s="1"/>
  <c r="ACS29" i="5"/>
  <c r="ACS30" i="5" s="1"/>
  <c r="ACS26" i="5"/>
  <c r="ACR27" i="5"/>
  <c r="ACR28" i="5" s="1"/>
  <c r="ACS27" i="5" l="1"/>
  <c r="ACS28" i="5" s="1"/>
  <c r="ACU25" i="5"/>
  <c r="ACU26" i="5" s="1"/>
  <c r="ACT29" i="5"/>
  <c r="ACT30" i="5" s="1"/>
  <c r="ACT27" i="5" s="1"/>
  <c r="ACT28" i="5" s="1"/>
  <c r="ACU29" i="5" l="1"/>
  <c r="ACU30" i="5" s="1"/>
  <c r="ACU27" i="5" s="1"/>
  <c r="ACU28" i="5" s="1"/>
  <c r="ACV25" i="5"/>
  <c r="ACW25" i="5" l="1"/>
  <c r="ACW26" i="5" s="1"/>
  <c r="ACV29" i="5"/>
  <c r="ACV30" i="5" s="1"/>
  <c r="ACV26" i="5"/>
  <c r="ACV27" i="5" l="1"/>
  <c r="ACV28" i="5" s="1"/>
  <c r="ACX25" i="5"/>
  <c r="ACX26" i="5" s="1"/>
  <c r="ACW29" i="5"/>
  <c r="ACW30" i="5" s="1"/>
  <c r="ACW27" i="5" s="1"/>
  <c r="ACW28" i="5" s="1"/>
  <c r="ACY25" i="5" l="1"/>
  <c r="ACY26" i="5" s="1"/>
  <c r="ACX29" i="5"/>
  <c r="ACX30" i="5" s="1"/>
  <c r="ACX27" i="5" s="1"/>
  <c r="ACX28" i="5" s="1"/>
  <c r="ACZ25" i="5" l="1"/>
  <c r="ACZ26" i="5" s="1"/>
  <c r="ACY29" i="5"/>
  <c r="ACY30" i="5" s="1"/>
  <c r="ACY27" i="5" s="1"/>
  <c r="ACY28" i="5" s="1"/>
  <c r="ADA25" i="5" l="1"/>
  <c r="ACZ29" i="5"/>
  <c r="ACZ30" i="5" s="1"/>
  <c r="ACZ27" i="5" s="1"/>
  <c r="ACZ28" i="5" s="1"/>
  <c r="ADA26" i="5"/>
  <c r="ADB25" i="5" l="1"/>
  <c r="ADA29" i="5"/>
  <c r="ADA30" i="5" s="1"/>
  <c r="ADA27" i="5" s="1"/>
  <c r="ADA28" i="5" s="1"/>
  <c r="ADB26" i="5"/>
  <c r="ADB29" i="5" l="1"/>
  <c r="ADB30" i="5" s="1"/>
  <c r="ADB27" i="5" s="1"/>
  <c r="ADB28" i="5" s="1"/>
  <c r="ADC25" i="5"/>
  <c r="ADC29" i="5" l="1"/>
  <c r="ADC30" i="5" s="1"/>
  <c r="ADD25" i="5"/>
  <c r="ADD26" i="5" s="1"/>
  <c r="ADC26" i="5"/>
  <c r="ADE25" i="5" l="1"/>
  <c r="ADE26" i="5" s="1"/>
  <c r="ADD29" i="5"/>
  <c r="ADD30" i="5" s="1"/>
  <c r="ADD27" i="5" s="1"/>
  <c r="ADC27" i="5"/>
  <c r="ADC28" i="5" s="1"/>
  <c r="ADD28" i="5" l="1"/>
  <c r="ADE29" i="5"/>
  <c r="ADE30" i="5" s="1"/>
  <c r="ADE27" i="5" s="1"/>
  <c r="ADF25" i="5"/>
  <c r="ADE28" i="5" l="1"/>
  <c r="ADF29" i="5"/>
  <c r="ADF30" i="5" s="1"/>
  <c r="ADG25" i="5"/>
  <c r="ADF26" i="5"/>
  <c r="ADG29" i="5" l="1"/>
  <c r="ADG30" i="5" s="1"/>
  <c r="ADH25" i="5"/>
  <c r="ADG26" i="5"/>
  <c r="ADF27" i="5"/>
  <c r="ADF28" i="5" s="1"/>
  <c r="ADI25" i="5" l="1"/>
  <c r="ADI26" i="5" s="1"/>
  <c r="ADH29" i="5"/>
  <c r="ADH30" i="5" s="1"/>
  <c r="ADH26" i="5"/>
  <c r="ADG27" i="5"/>
  <c r="ADG28" i="5" s="1"/>
  <c r="ADH27" i="5" l="1"/>
  <c r="ADH28" i="5" s="1"/>
  <c r="ADJ25" i="5"/>
  <c r="ADJ26" i="5" s="1"/>
  <c r="ADI29" i="5"/>
  <c r="ADI30" i="5" s="1"/>
  <c r="ADI27" i="5" s="1"/>
  <c r="ADI28" i="5" s="1"/>
  <c r="ADK25" i="5" l="1"/>
  <c r="ADJ29" i="5"/>
  <c r="ADJ30" i="5" s="1"/>
  <c r="ADJ27" i="5" s="1"/>
  <c r="ADJ28" i="5" s="1"/>
  <c r="ADK26" i="5"/>
  <c r="ADL25" i="5" l="1"/>
  <c r="ADK29" i="5"/>
  <c r="ADK30" i="5" s="1"/>
  <c r="ADK27" i="5" s="1"/>
  <c r="ADK28" i="5" s="1"/>
  <c r="ADL26" i="5" l="1"/>
  <c r="ADM25" i="5"/>
  <c r="ADL29" i="5"/>
  <c r="ADL30" i="5" s="1"/>
  <c r="ADL27" i="5" s="1"/>
  <c r="ADL28" i="5" s="1"/>
  <c r="ADM26" i="5"/>
  <c r="ADN25" i="5" l="1"/>
  <c r="ADM29" i="5"/>
  <c r="ADM30" i="5" s="1"/>
  <c r="ADM27" i="5" s="1"/>
  <c r="ADM28" i="5" s="1"/>
  <c r="ADN26" i="5"/>
  <c r="ADO25" i="5" l="1"/>
  <c r="ADN29" i="5"/>
  <c r="ADN30" i="5" s="1"/>
  <c r="ADN27" i="5" s="1"/>
  <c r="ADN28" i="5" s="1"/>
  <c r="ADO26" i="5"/>
  <c r="ADP25" i="5" l="1"/>
  <c r="ADP26" i="5" s="1"/>
  <c r="ADO29" i="5"/>
  <c r="ADO30" i="5" s="1"/>
  <c r="ADO27" i="5" s="1"/>
  <c r="ADO28" i="5" s="1"/>
  <c r="ADQ25" i="5" l="1"/>
  <c r="ADQ26" i="5" s="1"/>
  <c r="ADP29" i="5"/>
  <c r="ADP30" i="5" s="1"/>
  <c r="ADP27" i="5" s="1"/>
  <c r="ADP28" i="5" s="1"/>
  <c r="ADQ29" i="5" l="1"/>
  <c r="ADQ30" i="5" s="1"/>
  <c r="ADQ27" i="5" s="1"/>
  <c r="ADQ28" i="5" s="1"/>
  <c r="ADR25" i="5"/>
  <c r="ADR29" i="5" l="1"/>
  <c r="ADR30" i="5" s="1"/>
  <c r="ADS25" i="5"/>
  <c r="ADR26" i="5"/>
  <c r="ADT25" i="5" l="1"/>
  <c r="ADS29" i="5"/>
  <c r="ADS30" i="5" s="1"/>
  <c r="ADS26" i="5"/>
  <c r="ADR27" i="5"/>
  <c r="ADR28" i="5" s="1"/>
  <c r="ADS27" i="5" l="1"/>
  <c r="ADS28" i="5" s="1"/>
  <c r="ADU25" i="5"/>
  <c r="ADU26" i="5" s="1"/>
  <c r="ADT29" i="5"/>
  <c r="ADT30" i="5" s="1"/>
  <c r="ADT26" i="5"/>
  <c r="ADT27" i="5" l="1"/>
  <c r="ADT28" i="5" s="1"/>
  <c r="ADV25" i="5"/>
  <c r="ADV26" i="5" s="1"/>
  <c r="ADU29" i="5"/>
  <c r="ADU30" i="5" s="1"/>
  <c r="ADU27" i="5" s="1"/>
  <c r="ADU28" i="5" s="1"/>
  <c r="ADW25" i="5" l="1"/>
  <c r="ADW26" i="5" s="1"/>
  <c r="ADV29" i="5"/>
  <c r="ADV30" i="5" s="1"/>
  <c r="ADV27" i="5" s="1"/>
  <c r="ADV28" i="5" s="1"/>
  <c r="ADX25" i="5" l="1"/>
  <c r="ADW29" i="5"/>
  <c r="ADW30" i="5" s="1"/>
  <c r="ADW27" i="5" s="1"/>
  <c r="ADW28" i="5" s="1"/>
  <c r="ADX26" i="5"/>
  <c r="ADY25" i="5" l="1"/>
  <c r="ADX29" i="5"/>
  <c r="ADX30" i="5" s="1"/>
  <c r="ADX27" i="5" s="1"/>
  <c r="ADX28" i="5" s="1"/>
  <c r="ADY26" i="5"/>
  <c r="ADZ25" i="5" l="1"/>
  <c r="ADY29" i="5"/>
  <c r="ADY30" i="5" s="1"/>
  <c r="ADY27" i="5" s="1"/>
  <c r="ADY28" i="5" s="1"/>
  <c r="ADZ26" i="5"/>
  <c r="AEA25" i="5" l="1"/>
  <c r="ADZ29" i="5"/>
  <c r="ADZ30" i="5" s="1"/>
  <c r="ADZ27" i="5" s="1"/>
  <c r="ADZ28" i="5" s="1"/>
  <c r="AEA26" i="5"/>
  <c r="AEB25" i="5" l="1"/>
  <c r="AEB26" i="5" s="1"/>
  <c r="AEA29" i="5"/>
  <c r="AEA30" i="5" s="1"/>
  <c r="AEA27" i="5" s="1"/>
  <c r="AEA28" i="5" s="1"/>
  <c r="AEC25" i="5" l="1"/>
  <c r="AEC26" i="5" s="1"/>
  <c r="AEB29" i="5"/>
  <c r="AEB30" i="5" s="1"/>
  <c r="AEB27" i="5" s="1"/>
  <c r="AEB28" i="5" s="1"/>
  <c r="AEC29" i="5" l="1"/>
  <c r="AEC30" i="5" s="1"/>
  <c r="AEC27" i="5" s="1"/>
  <c r="AEC28" i="5" s="1"/>
  <c r="AED25" i="5"/>
  <c r="AEE25" i="5" l="1"/>
  <c r="AED29" i="5"/>
  <c r="AED30" i="5" s="1"/>
  <c r="AEE26" i="5"/>
  <c r="AED26" i="5"/>
  <c r="AED27" i="5" l="1"/>
  <c r="AED28" i="5" s="1"/>
  <c r="AEE29" i="5"/>
  <c r="AEE30" i="5" s="1"/>
  <c r="AEE27" i="5" s="1"/>
  <c r="AEE28" i="5" s="1"/>
  <c r="AEF25" i="5"/>
  <c r="AEF26" i="5" l="1"/>
  <c r="AEG25" i="5"/>
  <c r="AEF29" i="5"/>
  <c r="AEF30" i="5" s="1"/>
  <c r="AEF27" i="5" s="1"/>
  <c r="AEF28" i="5" s="1"/>
  <c r="AEG26" i="5"/>
  <c r="AEH25" i="5" l="1"/>
  <c r="AEH26" i="5" s="1"/>
  <c r="AEG29" i="5"/>
  <c r="AEG30" i="5" s="1"/>
  <c r="AEG27" i="5" s="1"/>
  <c r="AEG28" i="5" s="1"/>
  <c r="AEH29" i="5" l="1"/>
  <c r="AEH30" i="5" s="1"/>
  <c r="AEH27" i="5" s="1"/>
  <c r="AEH28" i="5" s="1"/>
  <c r="AEI25" i="5"/>
  <c r="AEI26" i="5" l="1"/>
  <c r="AEJ25" i="5"/>
  <c r="AEI29" i="5"/>
  <c r="AEI30" i="5" s="1"/>
  <c r="AEI27" i="5" s="1"/>
  <c r="AEI28" i="5" s="1"/>
  <c r="AEJ26" i="5"/>
  <c r="AEJ29" i="5" l="1"/>
  <c r="AEJ30" i="5" s="1"/>
  <c r="AEJ27" i="5" s="1"/>
  <c r="AEJ28" i="5" s="1"/>
  <c r="AEK25" i="5"/>
  <c r="AEK26" i="5" s="1"/>
  <c r="AEK29" i="5" l="1"/>
  <c r="AEK30" i="5" s="1"/>
  <c r="AEK27" i="5" s="1"/>
  <c r="AEK28" i="5" s="1"/>
  <c r="AEL25" i="5"/>
  <c r="AEM25" i="5" l="1"/>
  <c r="AEM26" i="5" s="1"/>
  <c r="AEL29" i="5"/>
  <c r="AEL30" i="5" s="1"/>
  <c r="AEL26" i="5"/>
  <c r="AEL27" i="5" l="1"/>
  <c r="AEL28" i="5" s="1"/>
  <c r="AEN25" i="5"/>
  <c r="AEN26" i="5" s="1"/>
  <c r="AEM29" i="5"/>
  <c r="AEM30" i="5" s="1"/>
  <c r="AEM27" i="5" s="1"/>
  <c r="AEM28" i="5" s="1"/>
  <c r="AEO25" i="5" l="1"/>
  <c r="AEO26" i="5" s="1"/>
  <c r="AEN29" i="5"/>
  <c r="AEN30" i="5" s="1"/>
  <c r="AEN27" i="5" s="1"/>
  <c r="AEN28" i="5" s="1"/>
  <c r="AEO29" i="5" l="1"/>
  <c r="AEO30" i="5" s="1"/>
  <c r="AEO27" i="5" s="1"/>
  <c r="AEO28" i="5" s="1"/>
  <c r="AEP25" i="5"/>
  <c r="AEP26" i="5" s="1"/>
  <c r="AEQ25" i="5" l="1"/>
  <c r="AEQ26" i="5" s="1"/>
  <c r="AEP29" i="5"/>
  <c r="AEP30" i="5" s="1"/>
  <c r="AEP27" i="5" s="1"/>
  <c r="AEP28" i="5" s="1"/>
  <c r="AER25" i="5" l="1"/>
  <c r="AER26" i="5" s="1"/>
  <c r="AEQ29" i="5"/>
  <c r="AEQ30" i="5" s="1"/>
  <c r="AEQ27" i="5" s="1"/>
  <c r="AEQ28" i="5" s="1"/>
  <c r="AES25" i="5" l="1"/>
  <c r="AES26" i="5" s="1"/>
  <c r="AER29" i="5"/>
  <c r="AER30" i="5" s="1"/>
  <c r="AER27" i="5" s="1"/>
  <c r="AER28" i="5" s="1"/>
  <c r="AES29" i="5" l="1"/>
  <c r="AES30" i="5" s="1"/>
  <c r="AES27" i="5" s="1"/>
  <c r="AES28" i="5" s="1"/>
  <c r="AET25" i="5"/>
  <c r="AEU25" i="5" l="1"/>
  <c r="AET29" i="5"/>
  <c r="AET30" i="5" s="1"/>
  <c r="AET26" i="5"/>
  <c r="AET27" i="5" l="1"/>
  <c r="AET28" i="5" s="1"/>
  <c r="AEU29" i="5"/>
  <c r="AEU30" i="5" s="1"/>
  <c r="AEV25" i="5"/>
  <c r="AEU26" i="5"/>
  <c r="AEW25" i="5" l="1"/>
  <c r="AEW26" i="5" s="1"/>
  <c r="AEV29" i="5"/>
  <c r="AEV30" i="5" s="1"/>
  <c r="AEV26" i="5"/>
  <c r="AEU27" i="5"/>
  <c r="AEU28" i="5" s="1"/>
  <c r="AEV27" i="5" l="1"/>
  <c r="AEV28" i="5" s="1"/>
  <c r="AEX25" i="5"/>
  <c r="AEW29" i="5"/>
  <c r="AEW30" i="5" s="1"/>
  <c r="AEW27" i="5" s="1"/>
  <c r="AEX26" i="5"/>
  <c r="AEW28" i="5" l="1"/>
  <c r="AEY25" i="5"/>
  <c r="AEX29" i="5"/>
  <c r="AEX30" i="5" s="1"/>
  <c r="AEX27" i="5" s="1"/>
  <c r="AEX28" i="5" s="1"/>
  <c r="AEY26" i="5"/>
  <c r="AEZ25" i="5" l="1"/>
  <c r="AEZ26" i="5" s="1"/>
  <c r="AEY29" i="5"/>
  <c r="AEY30" i="5" s="1"/>
  <c r="AEY27" i="5" s="1"/>
  <c r="AEY28" i="5" s="1"/>
  <c r="AFA25" i="5" l="1"/>
  <c r="AFA26" i="5" s="1"/>
  <c r="AEZ29" i="5"/>
  <c r="AEZ30" i="5" s="1"/>
  <c r="AEZ27" i="5" s="1"/>
  <c r="AEZ28" i="5" s="1"/>
  <c r="AFA29" i="5" l="1"/>
  <c r="AFA30" i="5" s="1"/>
  <c r="AFA27" i="5" s="1"/>
  <c r="AFA28" i="5" s="1"/>
  <c r="AFB25" i="5"/>
  <c r="AFC25" i="5" l="1"/>
  <c r="AFB29" i="5"/>
  <c r="AFB30" i="5" s="1"/>
  <c r="AFC26" i="5"/>
  <c r="AFB26" i="5"/>
  <c r="AFB27" i="5" l="1"/>
  <c r="AFB28" i="5" s="1"/>
  <c r="AFD25" i="5"/>
  <c r="AFC29" i="5"/>
  <c r="AFC30" i="5" s="1"/>
  <c r="AFC27" i="5" s="1"/>
  <c r="AFC28" i="5" s="1"/>
  <c r="AFD26" i="5" l="1"/>
  <c r="AFD29" i="5"/>
  <c r="AFD30" i="5" s="1"/>
  <c r="AFE25" i="5"/>
  <c r="AFE26" i="5" s="1"/>
  <c r="AFD27" i="5" l="1"/>
  <c r="AFD28" i="5" s="1"/>
  <c r="AFF25" i="5"/>
  <c r="AFE29" i="5"/>
  <c r="AFE30" i="5" s="1"/>
  <c r="AFE27" i="5" s="1"/>
  <c r="AFE28" i="5" s="1"/>
  <c r="AFF26" i="5"/>
  <c r="AFG25" i="5" l="1"/>
  <c r="AFF29" i="5"/>
  <c r="AFF30" i="5" s="1"/>
  <c r="AFF27" i="5" s="1"/>
  <c r="AFF28" i="5" s="1"/>
  <c r="AFG26" i="5"/>
  <c r="AFH25" i="5" l="1"/>
  <c r="AFH26" i="5" s="1"/>
  <c r="AFG29" i="5"/>
  <c r="AFG30" i="5" s="1"/>
  <c r="AFG27" i="5" s="1"/>
  <c r="AFG28" i="5" s="1"/>
  <c r="AFI25" i="5" l="1"/>
  <c r="AFH29" i="5"/>
  <c r="AFH30" i="5" s="1"/>
  <c r="AFH27" i="5" s="1"/>
  <c r="AFH28" i="5" s="1"/>
  <c r="AFI26" i="5"/>
  <c r="AFJ25" i="5" l="1"/>
  <c r="AFI29" i="5"/>
  <c r="AFI30" i="5" s="1"/>
  <c r="AFI27" i="5" s="1"/>
  <c r="AFI28" i="5" s="1"/>
  <c r="AFJ26" i="5"/>
  <c r="AFK25" i="5" l="1"/>
  <c r="AFK26" i="5" s="1"/>
  <c r="AFJ29" i="5"/>
  <c r="AFJ30" i="5" s="1"/>
  <c r="AFJ27" i="5" s="1"/>
  <c r="AFJ28" i="5" s="1"/>
  <c r="AFL25" i="5" l="1"/>
  <c r="AFK29" i="5"/>
  <c r="AFK30" i="5" s="1"/>
  <c r="AFK27" i="5" s="1"/>
  <c r="AFK28" i="5" s="1"/>
  <c r="AFL26" i="5"/>
  <c r="AFM25" i="5" l="1"/>
  <c r="AFL29" i="5"/>
  <c r="AFL30" i="5" s="1"/>
  <c r="AFL27" i="5" s="1"/>
  <c r="AFL28" i="5" s="1"/>
  <c r="AFM26" i="5"/>
  <c r="AFN25" i="5" l="1"/>
  <c r="AFM29" i="5"/>
  <c r="AFM30" i="5" s="1"/>
  <c r="AFM27" i="5" s="1"/>
  <c r="AFM28" i="5" s="1"/>
  <c r="AFN26" i="5"/>
  <c r="AFN29" i="5" l="1"/>
  <c r="AFN30" i="5" s="1"/>
  <c r="AFN27" i="5" s="1"/>
  <c r="AFN28" i="5" s="1"/>
  <c r="AFO25" i="5"/>
  <c r="AFO26" i="5" s="1"/>
  <c r="AFO29" i="5" l="1"/>
  <c r="AFO30" i="5" s="1"/>
  <c r="AFO27" i="5" s="1"/>
  <c r="AFO28" i="5" s="1"/>
  <c r="AFP25" i="5"/>
  <c r="AFP26" i="5" l="1"/>
  <c r="AFQ25" i="5"/>
  <c r="AFP29" i="5"/>
  <c r="AFP30" i="5" s="1"/>
  <c r="AFP27" i="5" s="1"/>
  <c r="AFP28" i="5" s="1"/>
  <c r="AFQ26" i="5"/>
  <c r="AFR25" i="5" l="1"/>
  <c r="AFQ29" i="5"/>
  <c r="AFQ30" i="5" s="1"/>
  <c r="AFQ27" i="5" s="1"/>
  <c r="AFQ28" i="5" s="1"/>
  <c r="AFR26" i="5"/>
  <c r="AFS25" i="5" l="1"/>
  <c r="AFR29" i="5"/>
  <c r="AFR30" i="5" s="1"/>
  <c r="AFR27" i="5" s="1"/>
  <c r="AFR28" i="5" s="1"/>
  <c r="AFS26" i="5"/>
  <c r="AFT25" i="5" l="1"/>
  <c r="AFS29" i="5"/>
  <c r="AFS30" i="5" s="1"/>
  <c r="AFS27" i="5" s="1"/>
  <c r="AFS28" i="5" s="1"/>
  <c r="AFT26" i="5"/>
  <c r="AFU25" i="5" l="1"/>
  <c r="AFT29" i="5"/>
  <c r="AFT30" i="5" s="1"/>
  <c r="AFT27" i="5" s="1"/>
  <c r="AFT28" i="5" s="1"/>
  <c r="AFU26" i="5"/>
  <c r="AFU29" i="5" l="1"/>
  <c r="AFU30" i="5" s="1"/>
  <c r="AFU27" i="5" s="1"/>
  <c r="AFU28" i="5" s="1"/>
  <c r="AFV25" i="5"/>
  <c r="AFV29" i="5" l="1"/>
  <c r="AFV30" i="5" s="1"/>
  <c r="AFW25" i="5"/>
  <c r="AFW26" i="5" s="1"/>
  <c r="AFV26" i="5"/>
  <c r="AFX25" i="5" l="1"/>
  <c r="AFW29" i="5"/>
  <c r="AFW30" i="5" s="1"/>
  <c r="AFW27" i="5" s="1"/>
  <c r="AFX26" i="5"/>
  <c r="AFV27" i="5"/>
  <c r="AFV28" i="5" s="1"/>
  <c r="AFW28" i="5" l="1"/>
  <c r="AFX29" i="5"/>
  <c r="AFX30" i="5" s="1"/>
  <c r="AFX27" i="5" s="1"/>
  <c r="AFX28" i="5" s="1"/>
  <c r="AFY25" i="5"/>
  <c r="AFY26" i="5" s="1"/>
  <c r="AFZ25" i="5" l="1"/>
  <c r="AFY29" i="5"/>
  <c r="AFY30" i="5" s="1"/>
  <c r="AFY27" i="5" s="1"/>
  <c r="AFY28" i="5" s="1"/>
  <c r="AFZ26" i="5"/>
  <c r="AFZ29" i="5" l="1"/>
  <c r="AFZ30" i="5" s="1"/>
  <c r="AFZ27" i="5" s="1"/>
  <c r="AFZ28" i="5" s="1"/>
  <c r="AGA25" i="5"/>
  <c r="AGB25" i="5" l="1"/>
  <c r="AGA29" i="5"/>
  <c r="AGA30" i="5" s="1"/>
  <c r="AGB26" i="5"/>
  <c r="AGA26" i="5"/>
  <c r="AGA27" i="5" l="1"/>
  <c r="AGA28" i="5" s="1"/>
  <c r="AGC25" i="5"/>
  <c r="AGC26" i="5" s="1"/>
  <c r="AGB29" i="5"/>
  <c r="AGB30" i="5" s="1"/>
  <c r="AGB27" i="5" s="1"/>
  <c r="AGB28" i="5" s="1"/>
  <c r="AGD25" i="5" l="1"/>
  <c r="AGD26" i="5" s="1"/>
  <c r="AGC29" i="5"/>
  <c r="AGC30" i="5" s="1"/>
  <c r="AGC27" i="5" s="1"/>
  <c r="AGC28" i="5" s="1"/>
  <c r="AGE25" i="5" l="1"/>
  <c r="AGD29" i="5"/>
  <c r="AGD30" i="5" s="1"/>
  <c r="AGD27" i="5" s="1"/>
  <c r="AGD28" i="5" s="1"/>
  <c r="AGE26" i="5"/>
  <c r="AGF25" i="5" l="1"/>
  <c r="AGE29" i="5"/>
  <c r="AGE30" i="5" s="1"/>
  <c r="AGE27" i="5" s="1"/>
  <c r="AGE28" i="5" s="1"/>
  <c r="AGF26" i="5"/>
  <c r="AGF29" i="5" l="1"/>
  <c r="AGF30" i="5" s="1"/>
  <c r="AGF27" i="5" s="1"/>
  <c r="AGF28" i="5" s="1"/>
  <c r="AGG25" i="5"/>
  <c r="AGG26" i="5" s="1"/>
  <c r="AGG29" i="5" l="1"/>
  <c r="AGG30" i="5" s="1"/>
  <c r="AGG27" i="5" s="1"/>
  <c r="AGG28" i="5" s="1"/>
  <c r="AGH25" i="5"/>
  <c r="AGI25" i="5" l="1"/>
  <c r="AGH29" i="5"/>
  <c r="AGH30" i="5" s="1"/>
  <c r="AGI26" i="5"/>
  <c r="AGH26" i="5"/>
  <c r="AGH27" i="5" l="1"/>
  <c r="AGH28" i="5" s="1"/>
  <c r="AGJ25" i="5"/>
  <c r="AGI29" i="5"/>
  <c r="AGI30" i="5" s="1"/>
  <c r="AGI27" i="5" s="1"/>
  <c r="AGJ26" i="5"/>
  <c r="AGI28" i="5" l="1"/>
  <c r="AGK25" i="5"/>
  <c r="AGK26" i="5" s="1"/>
  <c r="AGJ29" i="5"/>
  <c r="AGJ30" i="5" s="1"/>
  <c r="AGJ27" i="5" s="1"/>
  <c r="AGJ28" i="5" s="1"/>
  <c r="AGK29" i="5" l="1"/>
  <c r="AGK30" i="5" s="1"/>
  <c r="AGK27" i="5" s="1"/>
  <c r="AGK28" i="5" s="1"/>
  <c r="AGL25" i="5"/>
  <c r="AGL26" i="5" l="1"/>
  <c r="AGM25" i="5"/>
  <c r="AGL29" i="5"/>
  <c r="AGL30" i="5" s="1"/>
  <c r="AGL27" i="5" s="1"/>
  <c r="AGL28" i="5" s="1"/>
  <c r="AGM26" i="5" l="1"/>
  <c r="AGM29" i="5"/>
  <c r="AGM30" i="5" s="1"/>
  <c r="AGM27" i="5" s="1"/>
  <c r="AGM28" i="5" s="1"/>
  <c r="AGN25" i="5"/>
  <c r="AGN26" i="5" s="1"/>
  <c r="AGO25" i="5" l="1"/>
  <c r="AGO26" i="5" s="1"/>
  <c r="AGN29" i="5"/>
  <c r="AGN30" i="5" s="1"/>
  <c r="AGN27" i="5" s="1"/>
  <c r="AGN28" i="5" s="1"/>
  <c r="AGO29" i="5" l="1"/>
  <c r="AGO30" i="5" s="1"/>
  <c r="AGO27" i="5" s="1"/>
  <c r="AGO28" i="5" s="1"/>
  <c r="AGP25" i="5"/>
  <c r="AGQ25" i="5" l="1"/>
  <c r="AGP29" i="5"/>
  <c r="AGP30" i="5" s="1"/>
  <c r="AGP26" i="5"/>
  <c r="AGP27" i="5" l="1"/>
  <c r="AGP28" i="5" s="1"/>
  <c r="AGR25" i="5"/>
  <c r="AGR26" i="5" s="1"/>
  <c r="AGQ29" i="5"/>
  <c r="AGQ30" i="5" s="1"/>
  <c r="AGQ26" i="5"/>
  <c r="AGQ27" i="5" l="1"/>
  <c r="AGQ28" i="5" s="1"/>
  <c r="AGS25" i="5"/>
  <c r="AGR29" i="5"/>
  <c r="AGR30" i="5" s="1"/>
  <c r="AGR27" i="5" s="1"/>
  <c r="AGR28" i="5" s="1"/>
  <c r="AGT25" i="5" l="1"/>
  <c r="AGS29" i="5"/>
  <c r="AGS30" i="5" s="1"/>
  <c r="AGT26" i="5"/>
  <c r="AGS26" i="5"/>
  <c r="AGS27" i="5" l="1"/>
  <c r="AGS28" i="5" s="1"/>
  <c r="AGU25" i="5"/>
  <c r="AGT29" i="5"/>
  <c r="AGT30" i="5" s="1"/>
  <c r="AGT27" i="5" s="1"/>
  <c r="AGT28" i="5" s="1"/>
  <c r="AGV25" i="5" l="1"/>
  <c r="AGV26" i="5" s="1"/>
  <c r="AGU29" i="5"/>
  <c r="AGU30" i="5" s="1"/>
  <c r="AGU26" i="5"/>
  <c r="AGU27" i="5" l="1"/>
  <c r="AGU28" i="5" s="1"/>
  <c r="AGW25" i="5"/>
  <c r="AGW26" i="5" s="1"/>
  <c r="AGV29" i="5"/>
  <c r="AGV30" i="5" s="1"/>
  <c r="AGV27" i="5" s="1"/>
  <c r="AGV28" i="5" s="1"/>
  <c r="AGX25" i="5" l="1"/>
  <c r="AGX26" i="5" s="1"/>
  <c r="AGW29" i="5"/>
  <c r="AGW30" i="5" s="1"/>
  <c r="AGW27" i="5" s="1"/>
  <c r="AGW28" i="5" s="1"/>
  <c r="AGY25" i="5" l="1"/>
  <c r="AGY26" i="5" s="1"/>
  <c r="AGX29" i="5"/>
  <c r="AGX30" i="5" s="1"/>
  <c r="AGX27" i="5" s="1"/>
  <c r="AGX28" i="5" s="1"/>
  <c r="AGY29" i="5" l="1"/>
  <c r="AGY30" i="5" s="1"/>
  <c r="AGY27" i="5" s="1"/>
  <c r="AGY28" i="5" s="1"/>
  <c r="AGZ25" i="5"/>
  <c r="AHA25" i="5" l="1"/>
  <c r="AGZ29" i="5"/>
  <c r="AGZ30" i="5" s="1"/>
  <c r="AHA26" i="5"/>
  <c r="AGZ26" i="5"/>
  <c r="AGZ27" i="5" l="1"/>
  <c r="AGZ28" i="5" s="1"/>
  <c r="AHB25" i="5"/>
  <c r="AHB26" i="5" s="1"/>
  <c r="AHA29" i="5"/>
  <c r="AHA30" i="5" s="1"/>
  <c r="AHA27" i="5" s="1"/>
  <c r="AHA28" i="5" s="1"/>
  <c r="AHB29" i="5" l="1"/>
  <c r="AHB30" i="5" s="1"/>
  <c r="AHB27" i="5" s="1"/>
  <c r="AHB28" i="5" s="1"/>
  <c r="AHC25" i="5"/>
  <c r="AHC26" i="5" l="1"/>
  <c r="AHD25" i="5"/>
  <c r="AHD26" i="5" s="1"/>
  <c r="AHC29" i="5"/>
  <c r="AHC30" i="5" s="1"/>
  <c r="AHC27" i="5" s="1"/>
  <c r="AHC28" i="5" s="1"/>
  <c r="AHE25" i="5" l="1"/>
  <c r="AHD29" i="5"/>
  <c r="AHD30" i="5" s="1"/>
  <c r="AHD27" i="5" s="1"/>
  <c r="AHD28" i="5" s="1"/>
  <c r="AHE26" i="5" l="1"/>
  <c r="AHE29" i="5"/>
  <c r="AHE30" i="5" s="1"/>
  <c r="AHE27" i="5" s="1"/>
  <c r="AHE28" i="5" s="1"/>
  <c r="AHF25" i="5"/>
  <c r="AHF26" i="5" s="1"/>
  <c r="AHG25" i="5" l="1"/>
  <c r="AHG26" i="5" s="1"/>
  <c r="AHF29" i="5"/>
  <c r="AHF30" i="5" s="1"/>
  <c r="AHF27" i="5" s="1"/>
  <c r="AHF28" i="5" s="1"/>
  <c r="AHH25" i="5" l="1"/>
  <c r="AHH26" i="5" s="1"/>
  <c r="AHG29" i="5"/>
  <c r="AHG30" i="5" s="1"/>
  <c r="AHG27" i="5" s="1"/>
  <c r="AHG28" i="5" s="1"/>
  <c r="AHI25" i="5" l="1"/>
  <c r="AHI26" i="5" s="1"/>
  <c r="AHH29" i="5"/>
  <c r="AHH30" i="5" s="1"/>
  <c r="AHH27" i="5" s="1"/>
  <c r="AHH28" i="5" s="1"/>
  <c r="AHJ25" i="5" l="1"/>
  <c r="AHJ26" i="5" s="1"/>
  <c r="AHI29" i="5"/>
  <c r="AHI30" i="5" s="1"/>
  <c r="AHI27" i="5" s="1"/>
  <c r="AHI28" i="5" s="1"/>
  <c r="AHJ29" i="5" l="1"/>
  <c r="AHJ30" i="5" s="1"/>
  <c r="AHJ27" i="5" s="1"/>
  <c r="AHJ28" i="5" s="1"/>
  <c r="AHK25" i="5"/>
  <c r="AHK29" i="5" l="1"/>
  <c r="AHK30" i="5" s="1"/>
  <c r="AHL25" i="5"/>
  <c r="AHL26" i="5" s="1"/>
  <c r="AHK26" i="5"/>
  <c r="AHM25" i="5" l="1"/>
  <c r="AHM26" i="5" s="1"/>
  <c r="AHL29" i="5"/>
  <c r="AHL30" i="5" s="1"/>
  <c r="AHL27" i="5" s="1"/>
  <c r="AHK27" i="5"/>
  <c r="AHK28" i="5" s="1"/>
  <c r="AHL28" i="5" l="1"/>
  <c r="AHM29" i="5"/>
  <c r="AHM30" i="5" s="1"/>
  <c r="AHM27" i="5" s="1"/>
  <c r="AHM28" i="5" s="1"/>
  <c r="AHN25" i="5"/>
  <c r="AHO25" i="5" l="1"/>
  <c r="AHO26" i="5" s="1"/>
  <c r="AHN29" i="5"/>
  <c r="AHN30" i="5" s="1"/>
  <c r="AHN26" i="5"/>
  <c r="AHN27" i="5" l="1"/>
  <c r="AHN28" i="5" s="1"/>
  <c r="AHP25" i="5"/>
  <c r="AHP26" i="5" s="1"/>
  <c r="AHO29" i="5"/>
  <c r="AHO30" i="5" s="1"/>
  <c r="AHO27" i="5" s="1"/>
  <c r="AHO28" i="5" s="1"/>
  <c r="AHQ25" i="5" l="1"/>
  <c r="AHQ26" i="5" s="1"/>
  <c r="AHP29" i="5"/>
  <c r="AHP30" i="5" s="1"/>
  <c r="AHP27" i="5" s="1"/>
  <c r="AHP28" i="5" s="1"/>
  <c r="AHQ29" i="5" l="1"/>
  <c r="AHQ30" i="5" s="1"/>
  <c r="AHQ27" i="5" s="1"/>
  <c r="AHQ28" i="5" s="1"/>
  <c r="AHR25" i="5"/>
  <c r="AHR26" i="5" l="1"/>
  <c r="AHR29" i="5"/>
  <c r="AHR30" i="5" s="1"/>
  <c r="AHR27" i="5" s="1"/>
  <c r="AHR28" i="5" s="1"/>
  <c r="AHS25" i="5"/>
  <c r="AHS26" i="5" l="1"/>
  <c r="AHS29" i="5"/>
  <c r="AHS30" i="5" s="1"/>
  <c r="AHS27" i="5" s="1"/>
  <c r="AHS28" i="5" s="1"/>
  <c r="AHT25" i="5"/>
  <c r="AHU25" i="5" l="1"/>
  <c r="AHT29" i="5"/>
  <c r="AHT30" i="5" s="1"/>
  <c r="AHU26" i="5"/>
  <c r="AHT26" i="5"/>
  <c r="AHT27" i="5" l="1"/>
  <c r="AHT28" i="5" s="1"/>
  <c r="AHU29" i="5"/>
  <c r="AHU30" i="5" s="1"/>
  <c r="AHU27" i="5" s="1"/>
  <c r="AHU28" i="5" s="1"/>
  <c r="AHV25" i="5"/>
  <c r="AHV26" i="5" l="1"/>
  <c r="AHW25" i="5"/>
  <c r="AHW26" i="5" s="1"/>
  <c r="AHV29" i="5"/>
  <c r="AHV30" i="5" s="1"/>
  <c r="AHV27" i="5" s="1"/>
  <c r="AHV28" i="5" s="1"/>
  <c r="AHX25" i="5" l="1"/>
  <c r="AHW29" i="5"/>
  <c r="AHW30" i="5" s="1"/>
  <c r="AHW27" i="5" s="1"/>
  <c r="AHW28" i="5" s="1"/>
  <c r="AHX26" i="5"/>
  <c r="AHY25" i="5" l="1"/>
  <c r="AHY26" i="5" s="1"/>
  <c r="AHX29" i="5"/>
  <c r="AHX30" i="5" s="1"/>
  <c r="AHX27" i="5" s="1"/>
  <c r="AHX28" i="5" s="1"/>
  <c r="AHZ25" i="5" l="1"/>
  <c r="AHY29" i="5"/>
  <c r="AHY30" i="5" s="1"/>
  <c r="AHY27" i="5" s="1"/>
  <c r="AHY28" i="5" s="1"/>
  <c r="AHZ26" i="5"/>
  <c r="AIA25" i="5" l="1"/>
  <c r="AIA26" i="5" s="1"/>
  <c r="AHZ29" i="5"/>
  <c r="AHZ30" i="5" s="1"/>
  <c r="AHZ27" i="5" s="1"/>
  <c r="AHZ28" i="5" s="1"/>
  <c r="AIB25" i="5" l="1"/>
  <c r="AIB26" i="5" s="1"/>
  <c r="AIA29" i="5"/>
  <c r="AIA30" i="5" s="1"/>
  <c r="AIA27" i="5" s="1"/>
  <c r="AIA28" i="5" s="1"/>
  <c r="AIC25" i="5" l="1"/>
  <c r="AIB29" i="5"/>
  <c r="AIB30" i="5" s="1"/>
  <c r="AIB27" i="5" s="1"/>
  <c r="AIB28" i="5" s="1"/>
  <c r="AIC26" i="5"/>
  <c r="AIC29" i="5" l="1"/>
  <c r="AIC30" i="5" s="1"/>
  <c r="AIC27" i="5" s="1"/>
  <c r="AIC28" i="5" s="1"/>
  <c r="AID25" i="5"/>
  <c r="AID29" i="5" l="1"/>
  <c r="AID30" i="5" s="1"/>
  <c r="AIE25" i="5"/>
  <c r="AID26" i="5"/>
  <c r="AIF25" i="5" l="1"/>
  <c r="AIE29" i="5"/>
  <c r="AIE30" i="5" s="1"/>
  <c r="AIF26" i="5"/>
  <c r="AIE26" i="5"/>
  <c r="AID27" i="5"/>
  <c r="AID28" i="5" s="1"/>
  <c r="AIE27" i="5" l="1"/>
  <c r="AIE28" i="5" s="1"/>
  <c r="AIG25" i="5"/>
  <c r="AIG26" i="5" s="1"/>
  <c r="AIF29" i="5"/>
  <c r="AIF30" i="5" s="1"/>
  <c r="AIF27" i="5" s="1"/>
  <c r="AIF28" i="5" s="1"/>
  <c r="AIG29" i="5" l="1"/>
  <c r="AIG30" i="5" s="1"/>
  <c r="AIG27" i="5" s="1"/>
  <c r="AIG28" i="5" s="1"/>
  <c r="AIH25" i="5"/>
  <c r="AIH29" i="5" l="1"/>
  <c r="AIH30" i="5" s="1"/>
  <c r="AII25" i="5"/>
  <c r="AIH26" i="5"/>
  <c r="AII26" i="5" l="1"/>
  <c r="AII29" i="5"/>
  <c r="AII30" i="5" s="1"/>
  <c r="AII27" i="5" s="1"/>
  <c r="AIJ25" i="5"/>
  <c r="AIH27" i="5"/>
  <c r="AIH28" i="5" s="1"/>
  <c r="AIJ26" i="5" l="1"/>
  <c r="AIK25" i="5"/>
  <c r="AIK26" i="5" s="1"/>
  <c r="AIJ29" i="5"/>
  <c r="AIJ30" i="5" s="1"/>
  <c r="AII28" i="5"/>
  <c r="AIL25" i="5" l="1"/>
  <c r="AIK29" i="5"/>
  <c r="AIK30" i="5" s="1"/>
  <c r="AIK27" i="5" s="1"/>
  <c r="AIJ27" i="5"/>
  <c r="AIJ28" i="5" s="1"/>
  <c r="AIK28" i="5" l="1"/>
  <c r="AIL26" i="5"/>
  <c r="AIM25" i="5"/>
  <c r="AIM26" i="5" s="1"/>
  <c r="AIL29" i="5"/>
  <c r="AIL30" i="5" s="1"/>
  <c r="AIL27" i="5" s="1"/>
  <c r="AIL28" i="5" s="1"/>
  <c r="AIN25" i="5" l="1"/>
  <c r="AIM29" i="5"/>
  <c r="AIM30" i="5" s="1"/>
  <c r="AIM27" i="5" s="1"/>
  <c r="AIM28" i="5" s="1"/>
  <c r="AIN26" i="5"/>
  <c r="AIO25" i="5" l="1"/>
  <c r="AIN29" i="5"/>
  <c r="AIN30" i="5" s="1"/>
  <c r="AIN27" i="5" s="1"/>
  <c r="AIN28" i="5" s="1"/>
  <c r="AIO26" i="5"/>
  <c r="AIP25" i="5" l="1"/>
  <c r="AIO29" i="5"/>
  <c r="AIO30" i="5" s="1"/>
  <c r="AIO27" i="5" s="1"/>
  <c r="AIO28" i="5" s="1"/>
  <c r="AIP26" i="5" l="1"/>
  <c r="AIP29" i="5"/>
  <c r="AIP30" i="5" s="1"/>
  <c r="AIP27" i="5" s="1"/>
  <c r="AIP28" i="5" s="1"/>
  <c r="AIQ25" i="5"/>
  <c r="AIQ26" i="5" s="1"/>
  <c r="AIR25" i="5" l="1"/>
  <c r="AIR26" i="5" s="1"/>
  <c r="AIQ29" i="5"/>
  <c r="AIQ30" i="5" s="1"/>
  <c r="AIQ27" i="5" s="1"/>
  <c r="AIQ28" i="5" s="1"/>
  <c r="AIS25" i="5" l="1"/>
  <c r="AIS26" i="5" s="1"/>
  <c r="AIR29" i="5"/>
  <c r="AIR30" i="5" s="1"/>
  <c r="AIR27" i="5" s="1"/>
  <c r="AIR28" i="5" s="1"/>
  <c r="AIS29" i="5" l="1"/>
  <c r="AIS30" i="5" s="1"/>
  <c r="AIS27" i="5" s="1"/>
  <c r="AIS28" i="5" s="1"/>
  <c r="AIT25" i="5"/>
  <c r="AIT26" i="5" s="1"/>
  <c r="AIT29" i="5" l="1"/>
  <c r="AIT30" i="5" s="1"/>
  <c r="AIT27" i="5" s="1"/>
  <c r="AIT28" i="5" s="1"/>
  <c r="AIU25" i="5"/>
  <c r="AIU26" i="5" l="1"/>
  <c r="AIV25" i="5"/>
  <c r="AIU29" i="5"/>
  <c r="AIU30" i="5" s="1"/>
  <c r="AIU27" i="5" s="1"/>
  <c r="AIU28" i="5" s="1"/>
  <c r="AIV26" i="5"/>
  <c r="AIV29" i="5" l="1"/>
  <c r="AIV30" i="5" s="1"/>
  <c r="AIV27" i="5" s="1"/>
  <c r="AIV28" i="5" s="1"/>
  <c r="AIW25" i="5"/>
  <c r="AIX25" i="5" l="1"/>
  <c r="AIW29" i="5"/>
  <c r="AIW30" i="5" s="1"/>
  <c r="AIX26" i="5"/>
  <c r="AIW26" i="5"/>
  <c r="AIW27" i="5" l="1"/>
  <c r="AIW28" i="5" s="1"/>
  <c r="AIX29" i="5"/>
  <c r="AIX30" i="5" s="1"/>
  <c r="AIX27" i="5" s="1"/>
  <c r="AIX28" i="5" s="1"/>
  <c r="AIY25" i="5"/>
  <c r="AIY26" i="5" s="1"/>
  <c r="AIY29" i="5" l="1"/>
  <c r="AIY30" i="5" s="1"/>
  <c r="AIY27" i="5" s="1"/>
  <c r="AIY28" i="5" s="1"/>
  <c r="AIZ25" i="5"/>
  <c r="AIZ26" i="5" l="1"/>
  <c r="AIZ29" i="5"/>
  <c r="AIZ30" i="5" s="1"/>
  <c r="AJA25" i="5"/>
  <c r="AJA26" i="5" s="1"/>
  <c r="AIZ27" i="5" l="1"/>
  <c r="AIZ28" i="5" s="1"/>
  <c r="AJB25" i="5"/>
  <c r="AJA29" i="5"/>
  <c r="AJA30" i="5" s="1"/>
  <c r="AJA27" i="5" s="1"/>
  <c r="AJB26" i="5"/>
  <c r="AJA28" i="5" l="1"/>
  <c r="AJC25" i="5"/>
  <c r="AJB29" i="5"/>
  <c r="AJB30" i="5" s="1"/>
  <c r="AJB27" i="5" s="1"/>
  <c r="AJB28" i="5" s="1"/>
  <c r="AJC26" i="5"/>
  <c r="AJD25" i="5" l="1"/>
  <c r="AJC29" i="5"/>
  <c r="AJC30" i="5" s="1"/>
  <c r="AJC27" i="5" s="1"/>
  <c r="AJC28" i="5" s="1"/>
  <c r="AJD26" i="5"/>
  <c r="AJD29" i="5" l="1"/>
  <c r="AJD30" i="5" s="1"/>
  <c r="AJD27" i="5" s="1"/>
  <c r="AJD28" i="5" s="1"/>
  <c r="AJE25" i="5"/>
  <c r="AJE29" i="5" l="1"/>
  <c r="AJE30" i="5" s="1"/>
  <c r="AJF25" i="5"/>
  <c r="AJF26" i="5" s="1"/>
  <c r="AJE26" i="5"/>
  <c r="AJG25" i="5" l="1"/>
  <c r="AJF29" i="5"/>
  <c r="AJF30" i="5" s="1"/>
  <c r="AJF27" i="5" s="1"/>
  <c r="AJG26" i="5"/>
  <c r="AJE27" i="5"/>
  <c r="AJE28" i="5" s="1"/>
  <c r="AJF28" i="5" l="1"/>
  <c r="AJH25" i="5"/>
  <c r="AJG29" i="5"/>
  <c r="AJG30" i="5" s="1"/>
  <c r="AJG27" i="5" s="1"/>
  <c r="AJG28" i="5" s="1"/>
  <c r="AJH26" i="5"/>
  <c r="AJH29" i="5" l="1"/>
  <c r="AJH30" i="5" s="1"/>
  <c r="AJH27" i="5" s="1"/>
  <c r="AJH28" i="5" s="1"/>
  <c r="AJI25" i="5"/>
  <c r="AJI26" i="5" l="1"/>
  <c r="AJJ25" i="5"/>
  <c r="AJI29" i="5"/>
  <c r="AJI30" i="5" s="1"/>
  <c r="AJI27" i="5" s="1"/>
  <c r="AJI28" i="5" s="1"/>
  <c r="AJJ26" i="5"/>
  <c r="AJK25" i="5" l="1"/>
  <c r="AJJ29" i="5"/>
  <c r="AJJ30" i="5" s="1"/>
  <c r="AJJ27" i="5" s="1"/>
  <c r="AJJ28" i="5" s="1"/>
  <c r="AJK26" i="5"/>
  <c r="AJK29" i="5" l="1"/>
  <c r="AJK30" i="5" s="1"/>
  <c r="AJK27" i="5" s="1"/>
  <c r="AJK28" i="5" s="1"/>
  <c r="AJL25" i="5"/>
  <c r="AJL26" i="5" l="1"/>
  <c r="AJM25" i="5"/>
  <c r="AJL29" i="5"/>
  <c r="AJL30" i="5" s="1"/>
  <c r="AJL27" i="5" s="1"/>
  <c r="AJL28" i="5" s="1"/>
  <c r="AJM26" i="5"/>
  <c r="AJM29" i="5" l="1"/>
  <c r="AJM30" i="5" s="1"/>
  <c r="AJM27" i="5" s="1"/>
  <c r="AJM28" i="5" s="1"/>
  <c r="AJN25" i="5"/>
  <c r="AJN26" i="5" s="1"/>
  <c r="AJN29" i="5" l="1"/>
  <c r="AJN30" i="5" s="1"/>
  <c r="AJN27" i="5" s="1"/>
  <c r="AJN28" i="5" s="1"/>
  <c r="AJO25" i="5"/>
  <c r="AJO26" i="5" l="1"/>
  <c r="AJP25" i="5"/>
  <c r="AJP26" i="5" s="1"/>
  <c r="AJO29" i="5"/>
  <c r="AJO30" i="5" s="1"/>
  <c r="AJO27" i="5" s="1"/>
  <c r="AJO28" i="5" s="1"/>
  <c r="AJQ25" i="5" l="1"/>
  <c r="AJP29" i="5"/>
  <c r="AJP30" i="5" s="1"/>
  <c r="AJP27" i="5" s="1"/>
  <c r="AJP28" i="5" s="1"/>
  <c r="AJQ26" i="5"/>
  <c r="AJR25" i="5" l="1"/>
  <c r="AJQ29" i="5"/>
  <c r="AJQ30" i="5" s="1"/>
  <c r="AJQ27" i="5" s="1"/>
  <c r="AJQ28" i="5" s="1"/>
  <c r="AJR26" i="5"/>
  <c r="AJR29" i="5" l="1"/>
  <c r="AJR30" i="5" s="1"/>
  <c r="AJR27" i="5" s="1"/>
  <c r="AJR28" i="5" s="1"/>
  <c r="AJS25" i="5"/>
  <c r="AJT25" i="5" l="1"/>
  <c r="AJT26" i="5" s="1"/>
  <c r="AJS29" i="5"/>
  <c r="AJS30" i="5" s="1"/>
  <c r="AJS26" i="5"/>
  <c r="AJS27" i="5" l="1"/>
  <c r="AJS28" i="5" s="1"/>
  <c r="AJU25" i="5"/>
  <c r="AJU26" i="5" s="1"/>
  <c r="AJT29" i="5"/>
  <c r="AJT30" i="5" s="1"/>
  <c r="AJT27" i="5" s="1"/>
  <c r="AJT28" i="5" s="1"/>
  <c r="AJV25" i="5" l="1"/>
  <c r="AJV26" i="5" s="1"/>
  <c r="AJU29" i="5"/>
  <c r="AJU30" i="5" s="1"/>
  <c r="AJU27" i="5" s="1"/>
  <c r="AJU28" i="5" s="1"/>
  <c r="AJW25" i="5" l="1"/>
  <c r="AJV29" i="5"/>
  <c r="AJV30" i="5" s="1"/>
  <c r="AJV27" i="5" s="1"/>
  <c r="AJV28" i="5" s="1"/>
  <c r="AJW26" i="5" l="1"/>
  <c r="AJW29" i="5"/>
  <c r="AJW30" i="5" s="1"/>
  <c r="AJW27" i="5" s="1"/>
  <c r="AJW28" i="5" s="1"/>
  <c r="AJX25" i="5"/>
  <c r="AJX29" i="5" l="1"/>
  <c r="AJX30" i="5" s="1"/>
  <c r="AJY25" i="5"/>
  <c r="AJX26" i="5"/>
  <c r="AJY29" i="5" l="1"/>
  <c r="AJY30" i="5" s="1"/>
  <c r="AJZ25" i="5"/>
  <c r="AJZ26" i="5" s="1"/>
  <c r="AJY26" i="5"/>
  <c r="AJX27" i="5"/>
  <c r="AJX28" i="5" s="1"/>
  <c r="AJZ29" i="5" l="1"/>
  <c r="AJZ30" i="5" s="1"/>
  <c r="AKA25" i="5"/>
  <c r="AJZ27" i="5"/>
  <c r="AJY27" i="5"/>
  <c r="AJY28" i="5" s="1"/>
  <c r="AKA29" i="5" l="1"/>
  <c r="AKA30" i="5" s="1"/>
  <c r="AKB25" i="5"/>
  <c r="AKB26" i="5" s="1"/>
  <c r="AJZ28" i="5"/>
  <c r="AKA26" i="5"/>
  <c r="AKC25" i="5" l="1"/>
  <c r="AKB29" i="5"/>
  <c r="AKB30" i="5" s="1"/>
  <c r="AKB27" i="5" s="1"/>
  <c r="AKC26" i="5"/>
  <c r="AKA27" i="5"/>
  <c r="AKA28" i="5" s="1"/>
  <c r="AKB28" i="5" l="1"/>
  <c r="AKD25" i="5"/>
  <c r="AKD26" i="5" s="1"/>
  <c r="AKC29" i="5"/>
  <c r="AKC30" i="5" s="1"/>
  <c r="AKC27" i="5" s="1"/>
  <c r="AKC28" i="5" s="1"/>
  <c r="AKE25" i="5" l="1"/>
  <c r="AKD29" i="5"/>
  <c r="AKD30" i="5" s="1"/>
  <c r="AKD27" i="5" s="1"/>
  <c r="AKD28" i="5" s="1"/>
  <c r="AKE26" i="5" l="1"/>
  <c r="AKF25" i="5"/>
  <c r="AKE29" i="5"/>
  <c r="AKE30" i="5" s="1"/>
  <c r="AKE27" i="5" s="1"/>
  <c r="AKE28" i="5" s="1"/>
  <c r="AKF26" i="5"/>
  <c r="AKG25" i="5" l="1"/>
  <c r="AKG26" i="5" s="1"/>
  <c r="AKF29" i="5"/>
  <c r="AKF30" i="5" s="1"/>
  <c r="AKF27" i="5" s="1"/>
  <c r="AKF28" i="5" s="1"/>
  <c r="AKG29" i="5" l="1"/>
  <c r="AKG30" i="5" s="1"/>
  <c r="AKG27" i="5" s="1"/>
  <c r="AKG28" i="5" s="1"/>
  <c r="AKH25" i="5"/>
  <c r="AKI25" i="5" l="1"/>
  <c r="AKH29" i="5"/>
  <c r="AKH30" i="5" s="1"/>
  <c r="AKI26" i="5"/>
  <c r="AKH26" i="5"/>
  <c r="AKH27" i="5" l="1"/>
  <c r="AKH28" i="5" s="1"/>
  <c r="AKJ25" i="5"/>
  <c r="AKJ26" i="5" s="1"/>
  <c r="AKI29" i="5"/>
  <c r="AKI30" i="5" s="1"/>
  <c r="AKI27" i="5" s="1"/>
  <c r="AKI28" i="5" s="1"/>
  <c r="AKJ29" i="5" l="1"/>
  <c r="AKJ30" i="5" s="1"/>
  <c r="AKJ27" i="5" s="1"/>
  <c r="AKJ28" i="5" s="1"/>
  <c r="AKK25" i="5"/>
  <c r="AKL25" i="5" l="1"/>
  <c r="AKK29" i="5"/>
  <c r="AKK30" i="5" s="1"/>
  <c r="AKL26" i="5"/>
  <c r="AKK26" i="5"/>
  <c r="AKK27" i="5" l="1"/>
  <c r="AKK28" i="5" s="1"/>
  <c r="AKM25" i="5"/>
  <c r="AKM26" i="5" s="1"/>
  <c r="AKL29" i="5"/>
  <c r="AKL30" i="5" s="1"/>
  <c r="AKL27" i="5" s="1"/>
  <c r="AKL28" i="5" s="1"/>
  <c r="AKN25" i="5" l="1"/>
  <c r="AKM29" i="5"/>
  <c r="AKM30" i="5" s="1"/>
  <c r="AKM27" i="5" s="1"/>
  <c r="AKM28" i="5" s="1"/>
  <c r="AKN26" i="5" l="1"/>
  <c r="AKO25" i="5"/>
  <c r="AKN29" i="5"/>
  <c r="AKN30" i="5" s="1"/>
  <c r="AKN27" i="5" s="1"/>
  <c r="AKN28" i="5" s="1"/>
  <c r="AKO26" i="5"/>
  <c r="AKP25" i="5" l="1"/>
  <c r="AKO29" i="5"/>
  <c r="AKO30" i="5" s="1"/>
  <c r="AKO27" i="5" s="1"/>
  <c r="AKO28" i="5" s="1"/>
  <c r="AKP26" i="5"/>
  <c r="AKQ25" i="5" l="1"/>
  <c r="AKP29" i="5"/>
  <c r="AKP30" i="5" s="1"/>
  <c r="AKP27" i="5" s="1"/>
  <c r="AKP28" i="5" s="1"/>
  <c r="AKQ26" i="5"/>
  <c r="AKR25" i="5" l="1"/>
  <c r="AKR26" i="5" s="1"/>
  <c r="AKQ29" i="5"/>
  <c r="AKQ30" i="5" s="1"/>
  <c r="AKQ27" i="5" s="1"/>
  <c r="AKQ28" i="5" s="1"/>
  <c r="AKS25" i="5" l="1"/>
  <c r="AKR29" i="5"/>
  <c r="AKR30" i="5" s="1"/>
  <c r="AKR27" i="5" s="1"/>
  <c r="AKR28" i="5" s="1"/>
  <c r="AKS26" i="5"/>
  <c r="AKT25" i="5" l="1"/>
  <c r="AKT26" i="5" s="1"/>
  <c r="AKS29" i="5"/>
  <c r="AKS30" i="5" s="1"/>
  <c r="AKS27" i="5" s="1"/>
  <c r="AKS28" i="5" s="1"/>
  <c r="AKU25" i="5" l="1"/>
  <c r="AKU26" i="5" s="1"/>
  <c r="AKT29" i="5"/>
  <c r="AKT30" i="5" s="1"/>
  <c r="AKT27" i="5" s="1"/>
  <c r="AKT28" i="5" s="1"/>
  <c r="AKU29" i="5" l="1"/>
  <c r="AKU30" i="5" s="1"/>
  <c r="AKU27" i="5" s="1"/>
  <c r="AKU28" i="5" s="1"/>
  <c r="AKV25" i="5"/>
  <c r="AKV26" i="5" s="1"/>
  <c r="AKW25" i="5" l="1"/>
  <c r="AKV29" i="5"/>
  <c r="AKV30" i="5" s="1"/>
  <c r="AKV27" i="5" s="1"/>
  <c r="AKV28" i="5" s="1"/>
  <c r="AKW26" i="5"/>
  <c r="AKW29" i="5" l="1"/>
  <c r="AKW30" i="5" s="1"/>
  <c r="AKW27" i="5" s="1"/>
  <c r="AKW28" i="5" s="1"/>
  <c r="AKX25" i="5"/>
  <c r="AKX26" i="5" l="1"/>
  <c r="AKY25" i="5"/>
  <c r="AKY26" i="5" s="1"/>
  <c r="AKX29" i="5"/>
  <c r="AKX30" i="5" s="1"/>
  <c r="AKX27" i="5" s="1"/>
  <c r="AKX28" i="5" s="1"/>
  <c r="AKZ25" i="5" l="1"/>
  <c r="AKZ26" i="5" s="1"/>
  <c r="AKY29" i="5"/>
  <c r="AKY30" i="5" s="1"/>
  <c r="AKY27" i="5" s="1"/>
  <c r="AKY28" i="5" s="1"/>
  <c r="AKZ29" i="5" l="1"/>
  <c r="AKZ30" i="5" s="1"/>
  <c r="AKZ27" i="5" s="1"/>
  <c r="AKZ28" i="5" s="1"/>
  <c r="ALA25" i="5"/>
  <c r="ALA29" i="5" l="1"/>
  <c r="ALA30" i="5" s="1"/>
  <c r="ALB25" i="5"/>
  <c r="ALA26" i="5"/>
  <c r="ALC25" i="5" l="1"/>
  <c r="ALB29" i="5"/>
  <c r="ALB30" i="5" s="1"/>
  <c r="ALC26" i="5"/>
  <c r="ALB26" i="5"/>
  <c r="ALA27" i="5"/>
  <c r="ALA28" i="5" s="1"/>
  <c r="ALB27" i="5" l="1"/>
  <c r="ALB28" i="5"/>
  <c r="ALC29" i="5"/>
  <c r="ALC30" i="5" s="1"/>
  <c r="ALC27" i="5" s="1"/>
  <c r="ALC28" i="5" s="1"/>
  <c r="ALD25" i="5"/>
  <c r="ALD26" i="5" l="1"/>
  <c r="ALE25" i="5"/>
  <c r="ALD29" i="5"/>
  <c r="ALD30" i="5" s="1"/>
  <c r="ALD27" i="5" s="1"/>
  <c r="ALD28" i="5" s="1"/>
  <c r="ALE26" i="5"/>
  <c r="ALF25" i="5" l="1"/>
  <c r="ALE29" i="5"/>
  <c r="ALE30" i="5" s="1"/>
  <c r="ALE27" i="5" s="1"/>
  <c r="ALE28" i="5" s="1"/>
  <c r="ALF29" i="5" l="1"/>
  <c r="ALF30" i="5" s="1"/>
  <c r="ALG25" i="5"/>
  <c r="ALF26" i="5"/>
  <c r="ALH25" i="5" l="1"/>
  <c r="ALG29" i="5"/>
  <c r="ALG30" i="5" s="1"/>
  <c r="ALH26" i="5"/>
  <c r="ALG26" i="5"/>
  <c r="ALF27" i="5"/>
  <c r="ALF28" i="5" s="1"/>
  <c r="ALG27" i="5" l="1"/>
  <c r="ALG28" i="5" s="1"/>
  <c r="ALH29" i="5"/>
  <c r="ALH30" i="5" s="1"/>
  <c r="ALH27" i="5" s="1"/>
  <c r="ALI25" i="5"/>
  <c r="ALH28" i="5" l="1"/>
  <c r="ALJ25" i="5"/>
  <c r="ALI29" i="5"/>
  <c r="ALI30" i="5" s="1"/>
  <c r="ALJ26" i="5"/>
  <c r="ALI26" i="5"/>
  <c r="ALI27" i="5" l="1"/>
  <c r="ALI28" i="5" s="1"/>
  <c r="ALK25" i="5"/>
  <c r="ALK26" i="5" s="1"/>
  <c r="ALJ29" i="5"/>
  <c r="ALJ30" i="5" s="1"/>
  <c r="ALJ27" i="5" s="1"/>
  <c r="ALJ28" i="5" s="1"/>
  <c r="ALL25" i="5" l="1"/>
  <c r="ALK29" i="5"/>
  <c r="ALK30" i="5" s="1"/>
  <c r="ALK27" i="5" s="1"/>
  <c r="ALK28" i="5" s="1"/>
  <c r="ALL26" i="5"/>
  <c r="ALM25" i="5" l="1"/>
  <c r="ALM26" i="5" s="1"/>
  <c r="ALL29" i="5"/>
  <c r="ALL30" i="5" s="1"/>
  <c r="ALL27" i="5" s="1"/>
  <c r="ALL28" i="5" s="1"/>
  <c r="ALN25" i="5" l="1"/>
  <c r="ALN26" i="5" s="1"/>
  <c r="ALM29" i="5"/>
  <c r="ALM30" i="5" s="1"/>
  <c r="ALM27" i="5" s="1"/>
  <c r="ALM28" i="5" s="1"/>
  <c r="ALO25" i="5" l="1"/>
  <c r="ALO26" i="5" s="1"/>
  <c r="ALN29" i="5"/>
  <c r="ALN30" i="5" s="1"/>
  <c r="ALN27" i="5" s="1"/>
  <c r="ALN28" i="5" s="1"/>
  <c r="ALP25" i="5" l="1"/>
  <c r="ALO29" i="5"/>
  <c r="ALO30" i="5" s="1"/>
  <c r="ALO27" i="5" s="1"/>
  <c r="ALO28" i="5" s="1"/>
  <c r="ALP26" i="5" l="1"/>
  <c r="ALQ25" i="5"/>
  <c r="ALP29" i="5"/>
  <c r="ALP30" i="5" s="1"/>
  <c r="ALP27" i="5" s="1"/>
  <c r="ALP28" i="5" s="1"/>
  <c r="ALQ26" i="5"/>
  <c r="ALR25" i="5" l="1"/>
  <c r="ALR26" i="5" s="1"/>
  <c r="ALQ29" i="5"/>
  <c r="ALQ30" i="5" s="1"/>
  <c r="ALQ27" i="5" s="1"/>
  <c r="ALQ28" i="5" s="1"/>
  <c r="ALS25" i="5" l="1"/>
  <c r="ALR29" i="5"/>
  <c r="ALR30" i="5" s="1"/>
  <c r="ALR27" i="5" s="1"/>
  <c r="ALR28" i="5" s="1"/>
  <c r="ALS26" i="5"/>
  <c r="ALT25" i="5" l="1"/>
  <c r="ALS29" i="5"/>
  <c r="ALS30" i="5" s="1"/>
  <c r="ALS27" i="5" s="1"/>
  <c r="ALS28" i="5" s="1"/>
  <c r="ALT26" i="5"/>
  <c r="ALU25" i="5" l="1"/>
  <c r="ALT29" i="5"/>
  <c r="ALT30" i="5" s="1"/>
  <c r="ALT27" i="5" s="1"/>
  <c r="ALT28" i="5" s="1"/>
  <c r="ALU26" i="5"/>
  <c r="ALU29" i="5" l="1"/>
  <c r="ALU30" i="5" s="1"/>
  <c r="ALU27" i="5" s="1"/>
  <c r="ALU28" i="5" s="1"/>
  <c r="ALV25" i="5"/>
  <c r="ALV26" i="5" s="1"/>
  <c r="ALW25" i="5" l="1"/>
  <c r="ALV29" i="5"/>
  <c r="ALV30" i="5" s="1"/>
  <c r="ALV27" i="5" s="1"/>
  <c r="ALV28" i="5" s="1"/>
  <c r="ALW26" i="5"/>
  <c r="ALX25" i="5" l="1"/>
  <c r="ALW29" i="5"/>
  <c r="ALW30" i="5" s="1"/>
  <c r="ALW27" i="5" s="1"/>
  <c r="ALW28" i="5" s="1"/>
  <c r="ALX29" i="5" l="1"/>
  <c r="ALX30" i="5" s="1"/>
  <c r="ALY25" i="5"/>
  <c r="ALY26" i="5" s="1"/>
  <c r="ALX26" i="5"/>
  <c r="ALY29" i="5" l="1"/>
  <c r="ALY30" i="5" s="1"/>
  <c r="ALY27" i="5" s="1"/>
  <c r="ALZ25" i="5"/>
  <c r="ALZ26" i="5" s="1"/>
  <c r="ALX27" i="5"/>
  <c r="ALX28" i="5" s="1"/>
  <c r="ALY28" i="5" l="1"/>
  <c r="ALZ29" i="5"/>
  <c r="ALZ30" i="5" s="1"/>
  <c r="ALZ27" i="5" s="1"/>
  <c r="ALZ28" i="5" s="1"/>
  <c r="AMA25" i="5"/>
  <c r="AMA29" i="5" l="1"/>
  <c r="AMA30" i="5" s="1"/>
  <c r="AMB25" i="5"/>
  <c r="AMA26" i="5"/>
  <c r="AMB26" i="5" l="1"/>
  <c r="AMB29" i="5"/>
  <c r="AMB30" i="5" s="1"/>
  <c r="AMC25" i="5"/>
  <c r="AMC26" i="5" s="1"/>
  <c r="AMA27" i="5"/>
  <c r="AMA28" i="5" s="1"/>
  <c r="AMB27" i="5" l="1"/>
  <c r="AMB28" i="5"/>
  <c r="AMC29" i="5"/>
  <c r="AMC30" i="5" s="1"/>
  <c r="AMC27" i="5" s="1"/>
  <c r="AMC28" i="5" s="1"/>
  <c r="AMD25" i="5"/>
  <c r="AMD26" i="5" s="1"/>
  <c r="AME25" i="5" l="1"/>
  <c r="AMD29" i="5"/>
  <c r="AMD30" i="5" s="1"/>
  <c r="AMD27" i="5" s="1"/>
  <c r="AMD28" i="5" s="1"/>
  <c r="AME26" i="5"/>
  <c r="AMF25" i="5" l="1"/>
  <c r="AME29" i="5"/>
  <c r="AME30" i="5" s="1"/>
  <c r="AME27" i="5" s="1"/>
  <c r="AME28" i="5" s="1"/>
  <c r="AMF26" i="5" l="1"/>
  <c r="AMG25" i="5"/>
  <c r="AMG26" i="5" s="1"/>
  <c r="AMF29" i="5"/>
  <c r="AMF30" i="5" s="1"/>
  <c r="AMF27" i="5" s="1"/>
  <c r="AMF28" i="5" s="1"/>
  <c r="AMG29" i="5" l="1"/>
  <c r="AMG30" i="5" s="1"/>
  <c r="AMG27" i="5" s="1"/>
  <c r="AMG28" i="5" s="1"/>
  <c r="AMH25" i="5"/>
  <c r="AMH29" i="5" l="1"/>
  <c r="AMH30" i="5" s="1"/>
  <c r="AMI25" i="5"/>
  <c r="AMH26" i="5"/>
  <c r="AMJ25" i="5" l="1"/>
  <c r="AMJ26" i="5" s="1"/>
  <c r="AMI29" i="5"/>
  <c r="AMI30" i="5" s="1"/>
  <c r="AMI26" i="5"/>
  <c r="AMH27" i="5"/>
  <c r="AMH28" i="5" s="1"/>
  <c r="AMI27" i="5" l="1"/>
  <c r="AMI28" i="5" s="1"/>
  <c r="AMK25" i="5"/>
  <c r="AMK26" i="5" s="1"/>
  <c r="AMJ29" i="5"/>
  <c r="AMJ30" i="5" s="1"/>
  <c r="AMJ27" i="5" s="1"/>
  <c r="AMJ28" i="5" l="1"/>
  <c r="AML25" i="5"/>
  <c r="AMK29" i="5"/>
  <c r="AMK30" i="5" s="1"/>
  <c r="AMK27" i="5" s="1"/>
  <c r="AMK28" i="5" s="1"/>
  <c r="AML26" i="5"/>
  <c r="AML29" i="5" l="1"/>
  <c r="AML30" i="5" s="1"/>
  <c r="AML27" i="5" s="1"/>
  <c r="AML28" i="5" s="1"/>
  <c r="AMM25" i="5"/>
  <c r="AMN25" i="5" l="1"/>
  <c r="AMM29" i="5"/>
  <c r="AMM30" i="5" s="1"/>
  <c r="AMN26" i="5"/>
  <c r="AMM26" i="5"/>
  <c r="AMM27" i="5" l="1"/>
  <c r="AMM28" i="5" s="1"/>
  <c r="AMO25" i="5"/>
  <c r="AMO26" i="5" s="1"/>
  <c r="AMN29" i="5"/>
  <c r="AMN30" i="5" s="1"/>
  <c r="AMN27" i="5" s="1"/>
  <c r="AMN28" i="5" s="1"/>
  <c r="AMP25" i="5" l="1"/>
  <c r="AMP26" i="5" s="1"/>
  <c r="AMO29" i="5"/>
  <c r="AMO30" i="5" s="1"/>
  <c r="AMO27" i="5" s="1"/>
  <c r="AMO28" i="5" s="1"/>
  <c r="AMQ25" i="5" l="1"/>
  <c r="AMP29" i="5"/>
  <c r="AMP30" i="5" s="1"/>
  <c r="AMP27" i="5" s="1"/>
  <c r="AMP28" i="5" s="1"/>
  <c r="AMQ26" i="5" l="1"/>
  <c r="AMR25" i="5"/>
  <c r="AMQ29" i="5"/>
  <c r="AMQ30" i="5" s="1"/>
  <c r="AMQ27" i="5" s="1"/>
  <c r="AMQ28" i="5" s="1"/>
  <c r="AMR26" i="5" l="1"/>
  <c r="AMR29" i="5"/>
  <c r="AMR30" i="5" s="1"/>
  <c r="AMR27" i="5" s="1"/>
  <c r="AMR28" i="5" s="1"/>
  <c r="AMS25" i="5"/>
  <c r="AMS26" i="5" l="1"/>
  <c r="AMS29" i="5"/>
  <c r="AMS30" i="5" s="1"/>
  <c r="AMS27" i="5" s="1"/>
  <c r="AMS28" i="5" s="1"/>
  <c r="AMT25" i="5"/>
  <c r="AMT26" i="5" s="1"/>
  <c r="AMT29" i="5" l="1"/>
  <c r="AMT30" i="5" s="1"/>
  <c r="AMT27" i="5" s="1"/>
  <c r="AMT28" i="5" s="1"/>
  <c r="AMU25" i="5"/>
  <c r="AMU29" i="5" l="1"/>
  <c r="AMU30" i="5" s="1"/>
  <c r="AMV25" i="5"/>
  <c r="AMU26" i="5"/>
  <c r="AMW25" i="5" l="1"/>
  <c r="AMW26" i="5" s="1"/>
  <c r="AMV29" i="5"/>
  <c r="AMV30" i="5" s="1"/>
  <c r="AMV26" i="5"/>
  <c r="AMU27" i="5"/>
  <c r="AMU28" i="5" s="1"/>
  <c r="AMV27" i="5" l="1"/>
  <c r="AMV28" i="5" s="1"/>
  <c r="AMX25" i="5"/>
  <c r="AMX26" i="5" s="1"/>
  <c r="AMW29" i="5"/>
  <c r="AMW30" i="5" s="1"/>
  <c r="AMW27" i="5" s="1"/>
  <c r="AMW28" i="5" s="1"/>
  <c r="AMY25" i="5" l="1"/>
  <c r="AMX29" i="5"/>
  <c r="AMX30" i="5" s="1"/>
  <c r="AMX27" i="5" s="1"/>
  <c r="AMX28" i="5" s="1"/>
  <c r="AMY29" i="5" l="1"/>
  <c r="AMY30" i="5" s="1"/>
  <c r="AMZ25" i="5"/>
  <c r="AMY26" i="5"/>
  <c r="ANA25" i="5" l="1"/>
  <c r="ANA26" i="5" s="1"/>
  <c r="AMZ29" i="5"/>
  <c r="AMZ30" i="5" s="1"/>
  <c r="AMZ26" i="5"/>
  <c r="AMY27" i="5"/>
  <c r="AMY28" i="5" s="1"/>
  <c r="AMZ27" i="5" l="1"/>
  <c r="AMZ28" i="5" s="1"/>
  <c r="ANA29" i="5"/>
  <c r="ANA30" i="5" s="1"/>
  <c r="ANA27" i="5" s="1"/>
  <c r="ANB25" i="5"/>
  <c r="ANA28" i="5" l="1"/>
  <c r="ANB29" i="5"/>
  <c r="ANB30" i="5" s="1"/>
  <c r="ANC25" i="5"/>
  <c r="ANB26" i="5"/>
  <c r="AND25" i="5" l="1"/>
  <c r="ANC29" i="5"/>
  <c r="ANC30" i="5" s="1"/>
  <c r="AND26" i="5"/>
  <c r="ANC26" i="5"/>
  <c r="ANB27" i="5"/>
  <c r="ANB28" i="5" s="1"/>
  <c r="ANC27" i="5" l="1"/>
  <c r="ANC28" i="5" s="1"/>
  <c r="ANE25" i="5"/>
  <c r="ANE26" i="5" s="1"/>
  <c r="AND29" i="5"/>
  <c r="AND30" i="5" s="1"/>
  <c r="AND27" i="5" s="1"/>
  <c r="AND28" i="5" l="1"/>
  <c r="ANF25" i="5"/>
  <c r="ANE29" i="5"/>
  <c r="ANE30" i="5" s="1"/>
  <c r="ANE27" i="5" s="1"/>
  <c r="ANE28" i="5" s="1"/>
  <c r="ANF26" i="5"/>
  <c r="ANF29" i="5" l="1"/>
  <c r="ANF30" i="5" s="1"/>
  <c r="ANF27" i="5" s="1"/>
  <c r="ANF28" i="5" s="1"/>
  <c r="ANG25" i="5"/>
  <c r="ANG29" i="5" l="1"/>
  <c r="ANG30" i="5" s="1"/>
  <c r="ANH25" i="5"/>
  <c r="ANG26" i="5"/>
  <c r="ANH26" i="5" l="1"/>
  <c r="ANI25" i="5"/>
  <c r="ANH29" i="5"/>
  <c r="ANH30" i="5" s="1"/>
  <c r="ANH27" i="5" s="1"/>
  <c r="ANI26" i="5"/>
  <c r="ANG27" i="5"/>
  <c r="ANG28" i="5" s="1"/>
  <c r="ANH28" i="5" l="1"/>
  <c r="ANJ25" i="5"/>
  <c r="ANI29" i="5"/>
  <c r="ANI30" i="5" s="1"/>
  <c r="ANI27" i="5" s="1"/>
  <c r="ANI28" i="5" s="1"/>
  <c r="ANJ26" i="5"/>
  <c r="ANK25" i="5" l="1"/>
  <c r="ANJ29" i="5"/>
  <c r="ANJ30" i="5" s="1"/>
  <c r="ANJ27" i="5" s="1"/>
  <c r="ANJ28" i="5" s="1"/>
  <c r="ANK26" i="5"/>
  <c r="ANK29" i="5" l="1"/>
  <c r="ANK30" i="5" s="1"/>
  <c r="ANK27" i="5" s="1"/>
  <c r="ANK28" i="5" s="1"/>
  <c r="ANL25" i="5"/>
  <c r="ANL26" i="5" s="1"/>
  <c r="ANM25" i="5" l="1"/>
  <c r="ANL29" i="5"/>
  <c r="ANL30" i="5" s="1"/>
  <c r="ANL27" i="5" s="1"/>
  <c r="ANL28" i="5" s="1"/>
  <c r="ANM26" i="5"/>
  <c r="ANM29" i="5" l="1"/>
  <c r="ANM30" i="5" s="1"/>
  <c r="ANM27" i="5" s="1"/>
  <c r="ANM28" i="5" s="1"/>
  <c r="ANN25" i="5"/>
  <c r="ANN26" i="5" s="1"/>
  <c r="ANO25" i="5" l="1"/>
  <c r="ANO26" i="5" s="1"/>
  <c r="ANN29" i="5"/>
  <c r="ANN30" i="5" s="1"/>
  <c r="ANN27" i="5" s="1"/>
  <c r="ANN28" i="5" s="1"/>
  <c r="ANP25" i="5" l="1"/>
  <c r="ANP26" i="5" s="1"/>
  <c r="ANO29" i="5"/>
  <c r="ANO30" i="5" s="1"/>
  <c r="ANO27" i="5" s="1"/>
  <c r="ANO28" i="5" s="1"/>
  <c r="ANQ25" i="5" l="1"/>
  <c r="ANQ26" i="5" s="1"/>
  <c r="ANP29" i="5"/>
  <c r="ANP30" i="5" s="1"/>
  <c r="ANP27" i="5" s="1"/>
  <c r="ANP28" i="5" s="1"/>
  <c r="ANQ29" i="5" l="1"/>
  <c r="ANQ30" i="5" s="1"/>
  <c r="ANQ27" i="5" s="1"/>
  <c r="ANQ28" i="5" s="1"/>
  <c r="ANR25" i="5"/>
  <c r="ANR26" i="5" l="1"/>
  <c r="ANR29" i="5"/>
  <c r="ANR30" i="5" s="1"/>
  <c r="ANR27" i="5" s="1"/>
  <c r="ANR28" i="5" s="1"/>
  <c r="ANS25" i="5"/>
  <c r="ANS26" i="5" l="1"/>
  <c r="ANT25" i="5"/>
  <c r="ANS29" i="5"/>
  <c r="ANS30" i="5" s="1"/>
  <c r="ANS27" i="5" s="1"/>
  <c r="ANS28" i="5" s="1"/>
  <c r="ANT26" i="5"/>
  <c r="ANU25" i="5" l="1"/>
  <c r="ANT29" i="5"/>
  <c r="ANT30" i="5" s="1"/>
  <c r="ANT27" i="5" s="1"/>
  <c r="ANT28" i="5" s="1"/>
  <c r="ANU26" i="5"/>
  <c r="ANV25" i="5" l="1"/>
  <c r="ANV26" i="5" s="1"/>
  <c r="ANU29" i="5"/>
  <c r="ANU30" i="5" s="1"/>
  <c r="ANU27" i="5" s="1"/>
  <c r="ANU28" i="5" s="1"/>
  <c r="ANW25" i="5" l="1"/>
  <c r="ANV29" i="5"/>
  <c r="ANV30" i="5" s="1"/>
  <c r="ANV27" i="5" s="1"/>
  <c r="ANV28" i="5" s="1"/>
  <c r="ANW26" i="5"/>
  <c r="ANX25" i="5" l="1"/>
  <c r="ANW29" i="5"/>
  <c r="ANW30" i="5" s="1"/>
  <c r="ANW27" i="5" s="1"/>
  <c r="ANW28" i="5" s="1"/>
  <c r="ANX26" i="5"/>
  <c r="ANY25" i="5" l="1"/>
  <c r="ANY26" i="5" s="1"/>
  <c r="ANX29" i="5"/>
  <c r="ANX30" i="5" s="1"/>
  <c r="ANX27" i="5" s="1"/>
  <c r="ANX28" i="5" s="1"/>
  <c r="ANZ25" i="5" l="1"/>
  <c r="ANZ26" i="5" s="1"/>
  <c r="ANY29" i="5"/>
  <c r="ANY30" i="5" s="1"/>
  <c r="ANY27" i="5" s="1"/>
  <c r="ANY28" i="5" s="1"/>
  <c r="AOA25" i="5" l="1"/>
  <c r="ANZ29" i="5"/>
  <c r="ANZ30" i="5" s="1"/>
  <c r="ANZ27" i="5" s="1"/>
  <c r="ANZ28" i="5" s="1"/>
  <c r="AOA26" i="5"/>
  <c r="AOA29" i="5" l="1"/>
  <c r="AOA30" i="5" s="1"/>
  <c r="AOA27" i="5" s="1"/>
  <c r="AOA28" i="5" s="1"/>
  <c r="AOB25" i="5"/>
  <c r="AOB26" i="5" s="1"/>
  <c r="AOC25" i="5" l="1"/>
  <c r="AOB29" i="5"/>
  <c r="AOB30" i="5" s="1"/>
  <c r="AOB27" i="5" s="1"/>
  <c r="AOB28" i="5" s="1"/>
  <c r="AOC26" i="5"/>
  <c r="AOC29" i="5" l="1"/>
  <c r="AOC30" i="5" s="1"/>
  <c r="AOC27" i="5" s="1"/>
  <c r="AOC28" i="5" s="1"/>
  <c r="AOD25" i="5"/>
  <c r="AOD26" i="5" l="1"/>
  <c r="AOE25" i="5"/>
  <c r="AOE26" i="5" s="1"/>
  <c r="AOD29" i="5"/>
  <c r="AOD30" i="5" s="1"/>
  <c r="AOD27" i="5" s="1"/>
  <c r="AOD28" i="5" s="1"/>
  <c r="AOF25" i="5" l="1"/>
  <c r="AOF26" i="5" s="1"/>
  <c r="AOE29" i="5"/>
  <c r="AOE30" i="5" s="1"/>
  <c r="AOE27" i="5" s="1"/>
  <c r="AOE28" i="5" s="1"/>
  <c r="AOF29" i="5" l="1"/>
  <c r="AOF30" i="5" s="1"/>
  <c r="AOF27" i="5" s="1"/>
  <c r="AOF28" i="5" s="1"/>
  <c r="AOG25" i="5"/>
  <c r="AOG29" i="5" l="1"/>
  <c r="AOG30" i="5" s="1"/>
  <c r="AOH25" i="5"/>
  <c r="AOG26" i="5"/>
  <c r="AOH29" i="5" l="1"/>
  <c r="AOH30" i="5" s="1"/>
  <c r="AOI25" i="5"/>
  <c r="AOI26" i="5" s="1"/>
  <c r="AOG27" i="5"/>
  <c r="AOG28" i="5" s="1"/>
  <c r="AOH26" i="5"/>
  <c r="AOI29" i="5" l="1"/>
  <c r="AOI30" i="5" s="1"/>
  <c r="AOI27" i="5" s="1"/>
  <c r="AOJ25" i="5"/>
  <c r="AOJ26" i="5" s="1"/>
  <c r="AOH27" i="5"/>
  <c r="AOH28" i="5" s="1"/>
  <c r="AOJ29" i="5" l="1"/>
  <c r="AOJ30" i="5" s="1"/>
  <c r="AOJ27" i="5" s="1"/>
  <c r="AOK25" i="5"/>
  <c r="AOI28" i="5"/>
  <c r="AOK26" i="5" l="1"/>
  <c r="AOK29" i="5"/>
  <c r="AOK30" i="5" s="1"/>
  <c r="AOK27" i="5" s="1"/>
  <c r="AOL25" i="5"/>
  <c r="AOL26" i="5" s="1"/>
  <c r="AOJ28" i="5"/>
  <c r="AOM25" i="5" l="1"/>
  <c r="AOL29" i="5"/>
  <c r="AOL30" i="5" s="1"/>
  <c r="AOL27" i="5" s="1"/>
  <c r="AOM26" i="5"/>
  <c r="AOK28" i="5"/>
  <c r="AOL28" i="5" l="1"/>
  <c r="AON25" i="5"/>
  <c r="AOM29" i="5"/>
  <c r="AOM30" i="5" s="1"/>
  <c r="AOM27" i="5" s="1"/>
  <c r="AOM28" i="5" s="1"/>
  <c r="AON26" i="5" l="1"/>
  <c r="AOO25" i="5"/>
  <c r="AON29" i="5"/>
  <c r="AON30" i="5" s="1"/>
  <c r="AON27" i="5" s="1"/>
  <c r="AON28" i="5" s="1"/>
  <c r="AOO26" i="5"/>
  <c r="AOP25" i="5" l="1"/>
  <c r="AOP26" i="5" s="1"/>
  <c r="AOO29" i="5"/>
  <c r="AOO30" i="5" s="1"/>
  <c r="AOO27" i="5" s="1"/>
  <c r="AOO28" i="5" s="1"/>
  <c r="AOP29" i="5" l="1"/>
  <c r="AOP30" i="5" s="1"/>
  <c r="AOP27" i="5" s="1"/>
  <c r="AOP28" i="5" s="1"/>
  <c r="AOQ25" i="5"/>
  <c r="AOQ29" i="5" l="1"/>
  <c r="AOQ30" i="5" s="1"/>
  <c r="AOR25" i="5"/>
  <c r="AOQ26" i="5"/>
  <c r="AOR26" i="5" l="1"/>
  <c r="AOR29" i="5"/>
  <c r="AOR30" i="5" s="1"/>
  <c r="AOR27" i="5" s="1"/>
  <c r="AOS25" i="5"/>
  <c r="AOS26" i="5" s="1"/>
  <c r="AOQ27" i="5"/>
  <c r="AOQ28" i="5" s="1"/>
  <c r="AOS29" i="5" l="1"/>
  <c r="AOS30" i="5" s="1"/>
  <c r="AOS27" i="5" s="1"/>
  <c r="AOT25" i="5"/>
  <c r="AOR28" i="5"/>
  <c r="AOS28" i="5" l="1"/>
  <c r="AOU25" i="5"/>
  <c r="AOT29" i="5"/>
  <c r="AOT30" i="5" s="1"/>
  <c r="AOU26" i="5"/>
  <c r="AOT26" i="5"/>
  <c r="AOT27" i="5" l="1"/>
  <c r="AOT28" i="5" s="1"/>
  <c r="AOV25" i="5"/>
  <c r="AOU29" i="5"/>
  <c r="AOU30" i="5" s="1"/>
  <c r="AOU27" i="5" s="1"/>
  <c r="AOU28" i="5" s="1"/>
  <c r="AOV26" i="5"/>
  <c r="AOV29" i="5" l="1"/>
  <c r="AOV30" i="5" s="1"/>
  <c r="AOV27" i="5" s="1"/>
  <c r="AOV28" i="5" s="1"/>
  <c r="AOW25" i="5"/>
  <c r="AOW26" i="5" s="1"/>
  <c r="AOX25" i="5" l="1"/>
  <c r="AOX26" i="5" s="1"/>
  <c r="AOW29" i="5"/>
  <c r="AOW30" i="5" s="1"/>
  <c r="AOW27" i="5" s="1"/>
  <c r="AOW28" i="5" s="1"/>
  <c r="AOY25" i="5" l="1"/>
  <c r="AOY26" i="5" s="1"/>
  <c r="AOX29" i="5"/>
  <c r="AOX30" i="5" s="1"/>
  <c r="AOX27" i="5" s="1"/>
  <c r="AOX28" i="5" s="1"/>
  <c r="AOZ25" i="5" l="1"/>
  <c r="AOY29" i="5"/>
  <c r="AOY30" i="5" s="1"/>
  <c r="AOY27" i="5" s="1"/>
  <c r="AOY28" i="5" s="1"/>
  <c r="AOZ26" i="5"/>
  <c r="APA25" i="5" l="1"/>
  <c r="AOZ29" i="5"/>
  <c r="AOZ30" i="5" s="1"/>
  <c r="AOZ27" i="5" s="1"/>
  <c r="AOZ28" i="5" s="1"/>
  <c r="APA26" i="5"/>
  <c r="APA29" i="5" l="1"/>
  <c r="APA30" i="5" s="1"/>
  <c r="APA27" i="5" s="1"/>
  <c r="APA28" i="5" s="1"/>
  <c r="APB25" i="5"/>
  <c r="APB26" i="5" s="1"/>
  <c r="APB29" i="5" l="1"/>
  <c r="APB30" i="5" s="1"/>
  <c r="APB27" i="5" s="1"/>
  <c r="APB28" i="5" s="1"/>
  <c r="APC25" i="5"/>
  <c r="APC29" i="5" l="1"/>
  <c r="APC30" i="5" s="1"/>
  <c r="APD25" i="5"/>
  <c r="APD26" i="5" s="1"/>
  <c r="APC26" i="5"/>
  <c r="APE25" i="5" l="1"/>
  <c r="APD29" i="5"/>
  <c r="APD30" i="5" s="1"/>
  <c r="APD27" i="5" s="1"/>
  <c r="APE26" i="5"/>
  <c r="APC27" i="5"/>
  <c r="APC28" i="5" s="1"/>
  <c r="APD28" i="5" l="1"/>
  <c r="APE29" i="5"/>
  <c r="APE30" i="5" s="1"/>
  <c r="APE27" i="5" s="1"/>
  <c r="APE28" i="5" s="1"/>
  <c r="APF25" i="5"/>
  <c r="APG25" i="5" l="1"/>
  <c r="APF29" i="5"/>
  <c r="APF30" i="5" s="1"/>
  <c r="APG26" i="5"/>
  <c r="APF26" i="5"/>
  <c r="APF27" i="5" l="1"/>
  <c r="APF28" i="5" s="1"/>
  <c r="APG29" i="5"/>
  <c r="APG30" i="5" s="1"/>
  <c r="APG27" i="5" s="1"/>
  <c r="APH25" i="5"/>
  <c r="API25" i="5" l="1"/>
  <c r="API26" i="5" s="1"/>
  <c r="APH29" i="5"/>
  <c r="APH30" i="5" s="1"/>
  <c r="APH26" i="5"/>
  <c r="APG28" i="5"/>
  <c r="APH27" i="5" l="1"/>
  <c r="APH28" i="5" s="1"/>
  <c r="APJ25" i="5"/>
  <c r="APJ26" i="5" s="1"/>
  <c r="API29" i="5"/>
  <c r="API30" i="5" s="1"/>
  <c r="API27" i="5" s="1"/>
  <c r="API28" i="5" l="1"/>
  <c r="APJ29" i="5"/>
  <c r="APJ30" i="5" s="1"/>
  <c r="APJ27" i="5" s="1"/>
  <c r="APJ28" i="5" s="1"/>
  <c r="APK25" i="5"/>
  <c r="APK26" i="5" l="1"/>
  <c r="APK29" i="5"/>
  <c r="APK30" i="5" s="1"/>
  <c r="APK27" i="5" s="1"/>
  <c r="APL25" i="5"/>
  <c r="APL29" i="5" l="1"/>
  <c r="APL30" i="5" s="1"/>
  <c r="APM25" i="5"/>
  <c r="APL26" i="5"/>
  <c r="APL27" i="5" s="1"/>
  <c r="APK28" i="5"/>
  <c r="APN25" i="5" l="1"/>
  <c r="APM29" i="5"/>
  <c r="APM30" i="5" s="1"/>
  <c r="APN26" i="5"/>
  <c r="APL28" i="5"/>
  <c r="APM26" i="5"/>
  <c r="APM27" i="5" l="1"/>
  <c r="APM28" i="5"/>
  <c r="APO25" i="5"/>
  <c r="APO26" i="5" s="1"/>
  <c r="APN29" i="5"/>
  <c r="APN30" i="5" s="1"/>
  <c r="APN27" i="5" s="1"/>
  <c r="APN28" i="5" s="1"/>
  <c r="APO29" i="5" l="1"/>
  <c r="APO30" i="5" s="1"/>
  <c r="APO27" i="5" s="1"/>
  <c r="APP25" i="5"/>
  <c r="APP29" i="5" l="1"/>
  <c r="APP30" i="5" s="1"/>
  <c r="APQ25" i="5"/>
  <c r="APQ26" i="5" s="1"/>
  <c r="APP26" i="5"/>
  <c r="APO28" i="5"/>
  <c r="APR25" i="5" l="1"/>
  <c r="APQ29" i="5"/>
  <c r="APQ30" i="5" s="1"/>
  <c r="APQ27" i="5" s="1"/>
  <c r="APR26" i="5"/>
  <c r="APP27" i="5"/>
  <c r="APP28" i="5" s="1"/>
  <c r="APQ28" i="5" l="1"/>
  <c r="APR29" i="5"/>
  <c r="APR30" i="5" s="1"/>
  <c r="APR27" i="5" s="1"/>
  <c r="APR28" i="5" s="1"/>
  <c r="APS25" i="5"/>
  <c r="APS26" i="5" l="1"/>
  <c r="APT25" i="5"/>
  <c r="APS29" i="5"/>
  <c r="APS30" i="5" s="1"/>
  <c r="APS27" i="5" s="1"/>
  <c r="APS28" i="5" s="1"/>
  <c r="APT26" i="5"/>
  <c r="APU25" i="5" l="1"/>
  <c r="APT29" i="5"/>
  <c r="APT30" i="5" s="1"/>
  <c r="APT27" i="5" s="1"/>
  <c r="APT28" i="5" s="1"/>
  <c r="APU26" i="5"/>
  <c r="APU29" i="5" l="1"/>
  <c r="APU30" i="5" s="1"/>
  <c r="APU27" i="5" s="1"/>
  <c r="APU28" i="5" s="1"/>
  <c r="APV25" i="5"/>
  <c r="APV26" i="5" l="1"/>
  <c r="APW25" i="5"/>
  <c r="APW26" i="5" s="1"/>
  <c r="APV29" i="5"/>
  <c r="APV30" i="5" s="1"/>
  <c r="APV27" i="5" s="1"/>
  <c r="APV28" i="5" s="1"/>
  <c r="APW29" i="5" l="1"/>
  <c r="APW30" i="5" s="1"/>
  <c r="APW27" i="5" s="1"/>
  <c r="APW28" i="5" s="1"/>
  <c r="APX25" i="5"/>
  <c r="APY25" i="5" l="1"/>
  <c r="APX29" i="5"/>
  <c r="APX30" i="5" s="1"/>
  <c r="APY26" i="5"/>
  <c r="APX26" i="5"/>
  <c r="APX27" i="5" l="1"/>
  <c r="APX28" i="5" s="1"/>
  <c r="APY29" i="5"/>
  <c r="APY30" i="5" s="1"/>
  <c r="APY27" i="5" s="1"/>
  <c r="APY28" i="5" s="1"/>
  <c r="APZ25" i="5"/>
  <c r="APZ26" i="5" l="1"/>
  <c r="AQA25" i="5"/>
  <c r="AQA26" i="5" s="1"/>
  <c r="APZ29" i="5"/>
  <c r="APZ30" i="5" s="1"/>
  <c r="AQB25" i="5" l="1"/>
  <c r="AQA29" i="5"/>
  <c r="AQA30" i="5" s="1"/>
  <c r="AQA27" i="5" s="1"/>
  <c r="AQB26" i="5"/>
  <c r="APZ27" i="5"/>
  <c r="APZ28" i="5" s="1"/>
  <c r="AQA28" i="5" l="1"/>
  <c r="AQB29" i="5"/>
  <c r="AQB30" i="5" s="1"/>
  <c r="AQB27" i="5" s="1"/>
  <c r="AQC25" i="5"/>
  <c r="AQC26" i="5" s="1"/>
  <c r="AQC29" i="5" l="1"/>
  <c r="AQC30" i="5" s="1"/>
  <c r="AQC27" i="5" s="1"/>
  <c r="AQD25" i="5"/>
  <c r="AQD29" i="5" s="1"/>
  <c r="AQD30" i="5" s="1"/>
  <c r="AQB28" i="5"/>
  <c r="AQD26" i="5" l="1"/>
  <c r="AQD27" i="5" s="1"/>
  <c r="J4" i="5"/>
  <c r="K4" i="5" s="1"/>
  <c r="L4" i="5" s="1"/>
  <c r="E31" i="4" s="1"/>
  <c r="D31" i="5"/>
  <c r="AG6" i="5" s="1"/>
  <c r="AQC28" i="5"/>
  <c r="AQD28"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<sst xmlns="http://schemas.openxmlformats.org/spreadsheetml/2006/main" count="191" uniqueCount="141">
  <si>
    <t>Time</t>
  </si>
  <si>
    <t>Forward Speed</t>
  </si>
  <si>
    <t>Vertical Speed</t>
  </si>
  <si>
    <t>Aircraft Mass</t>
  </si>
  <si>
    <t>Cruise Speed</t>
  </si>
  <si>
    <t>m/s</t>
  </si>
  <si>
    <t>Speed Vector</t>
  </si>
  <si>
    <t>kg</t>
  </si>
  <si>
    <t>m/s²</t>
  </si>
  <si>
    <t>Gravitational Force [N]</t>
  </si>
  <si>
    <t>ref Area</t>
  </si>
  <si>
    <t>Horizontal Dist [m]</t>
  </si>
  <si>
    <t>Angle against hor [deg]</t>
  </si>
  <si>
    <t>Drag force [N]</t>
  </si>
  <si>
    <t>Drag force hor [N]</t>
  </si>
  <si>
    <t>Drag Force Vert [N]</t>
  </si>
  <si>
    <t>Gravity</t>
  </si>
  <si>
    <t>Density</t>
  </si>
  <si>
    <t>VertDistance/ Height [m]</t>
  </si>
  <si>
    <t>Kinetic Energy [kJ]</t>
  </si>
  <si>
    <t>g</t>
  </si>
  <si>
    <t>m</t>
  </si>
  <si>
    <t>Flight Height</t>
  </si>
  <si>
    <t>Friction force [N]</t>
  </si>
  <si>
    <t>Support</t>
  </si>
  <si>
    <t>Impact angle</t>
  </si>
  <si>
    <t>deg</t>
  </si>
  <si>
    <t>m²</t>
  </si>
  <si>
    <t>Check Free Fall Height [m]</t>
  </si>
  <si>
    <t>KJ</t>
  </si>
  <si>
    <t>kg/m³</t>
  </si>
  <si>
    <t>-</t>
  </si>
  <si>
    <t>Horizontal distance (Ballistic)</t>
  </si>
  <si>
    <t>Impact energy</t>
  </si>
  <si>
    <t>Forward Speed at crash</t>
  </si>
  <si>
    <t>Sliding distance</t>
  </si>
  <si>
    <t>Friction  coefficient</t>
  </si>
  <si>
    <t>used to calculate friction force</t>
  </si>
  <si>
    <t>At time of termination or loss of power</t>
  </si>
  <si>
    <t>Drag coefficient</t>
  </si>
  <si>
    <t>Friction Coeff.</t>
  </si>
  <si>
    <t>Height person</t>
  </si>
  <si>
    <t>Radius person</t>
  </si>
  <si>
    <t>Characteristic dimension</t>
  </si>
  <si>
    <t>Frontal area</t>
  </si>
  <si>
    <t>UAS corresponding frontal area</t>
  </si>
  <si>
    <t>ANNEX F reference values</t>
  </si>
  <si>
    <t>INPUT</t>
  </si>
  <si>
    <t>OUTPUT</t>
  </si>
  <si>
    <t>UAS characteristic dimension</t>
  </si>
  <si>
    <t>b</t>
  </si>
  <si>
    <t>a</t>
  </si>
  <si>
    <t>y</t>
  </si>
  <si>
    <t>x</t>
  </si>
  <si>
    <t>Impact angle 
(degree)</t>
  </si>
  <si>
    <t>Human height
h (m)</t>
  </si>
  <si>
    <t>MTOM
(kg)</t>
  </si>
  <si>
    <t>Characteristic 
Dimension (m)</t>
  </si>
  <si>
    <t>Critical area</t>
  </si>
  <si>
    <t>m^2</t>
  </si>
  <si>
    <t>Scenario A - High impact angle</t>
  </si>
  <si>
    <t>Scenario B - Low impact angle</t>
  </si>
  <si>
    <t>Used impact models for the calculation of critical area</t>
  </si>
  <si>
    <t>Definition of "Critical area"</t>
  </si>
  <si>
    <t xml:space="preserve">Flight height </t>
  </si>
  <si>
    <t>Safety Factor</t>
  </si>
  <si>
    <t>Ac</t>
  </si>
  <si>
    <t>Fs</t>
  </si>
  <si>
    <t>Pi</t>
  </si>
  <si>
    <t>rD^2</t>
  </si>
  <si>
    <t>Intrisic Ground Class Value</t>
  </si>
  <si>
    <t>Max UAS Characteristic Dimension</t>
  </si>
  <si>
    <t>1m</t>
  </si>
  <si>
    <t>3m</t>
  </si>
  <si>
    <t>8m</t>
  </si>
  <si>
    <t>20m</t>
  </si>
  <si>
    <t>40m</t>
  </si>
  <si>
    <t>Max cruise speed</t>
  </si>
  <si>
    <t>25m/s</t>
  </si>
  <si>
    <t>35m/s</t>
  </si>
  <si>
    <t>75m/s</t>
  </si>
  <si>
    <t>150m/s</t>
  </si>
  <si>
    <t>200m/s</t>
  </si>
  <si>
    <t>Controlled</t>
  </si>
  <si>
    <t>&lt; 250</t>
  </si>
  <si>
    <t>&lt; 25 ppl/km2</t>
  </si>
  <si>
    <t>&lt; 2500</t>
  </si>
  <si>
    <t>&lt; 25 000</t>
  </si>
  <si>
    <t>&lt; 250 000</t>
  </si>
  <si>
    <t>&gt; 250 000</t>
  </si>
  <si>
    <t>Dpop</t>
  </si>
  <si>
    <t>1.4*(Etot)^0.2</t>
  </si>
  <si>
    <t>Cd</t>
  </si>
  <si>
    <t>Safety factor calculation</t>
  </si>
  <si>
    <t>&lt;=200</t>
  </si>
  <si>
    <t>V_terminal (m/s)</t>
  </si>
  <si>
    <t>Critical area helicopter (m^2)</t>
  </si>
  <si>
    <t>&gt;4000000</t>
  </si>
  <si>
    <t>EK_terminal (kJ)</t>
  </si>
  <si>
    <t>Critical area powered lift - Scenario A</t>
  </si>
  <si>
    <t>VARIABLE</t>
  </si>
  <si>
    <t>Cd (powered lift)</t>
  </si>
  <si>
    <r>
      <t xml:space="preserve">Friction Coeff = </t>
    </r>
    <r>
      <rPr>
        <b/>
        <sz val="11"/>
        <rFont val="Arial"/>
      </rPr>
      <t>μ</t>
    </r>
  </si>
  <si>
    <t>CONSTANT</t>
  </si>
  <si>
    <t>KE 
(momentary kinetic energy in slide)</t>
  </si>
  <si>
    <t>KE lethal 
(is the momentary kinetic energy over the set lethal limit Y=1 N=0)</t>
  </si>
  <si>
    <t>V_avg (m/s)
(average speed between previous point and current point. Used for slide distance calculation)</t>
  </si>
  <si>
    <t>Dslide reduced (m)
Actual slide longer, but only this portion over the kinetic energy limit.</t>
  </si>
  <si>
    <t>Dslide reduced</t>
  </si>
  <si>
    <t>Dglide</t>
  </si>
  <si>
    <t>Glide graph</t>
  </si>
  <si>
    <t>Slide graph</t>
  </si>
  <si>
    <t>t Time (s)</t>
  </si>
  <si>
    <t>Vt (m/s)
(momentary speed in slide at time t)</t>
  </si>
  <si>
    <r>
      <rPr>
        <sz val="11"/>
        <color theme="1"/>
        <rFont val="Calibri"/>
        <family val="2"/>
      </rPr>
      <t>∆</t>
    </r>
    <r>
      <rPr>
        <sz val="11"/>
        <color theme="1"/>
        <rFont val="Calibri"/>
        <family val="2"/>
        <scheme val="minor"/>
      </rPr>
      <t>X_lethal (m)
Slide distance between the previous point and current point where KE is lethal.</t>
    </r>
  </si>
  <si>
    <t>X_lethal (m)
Lethal slide distance from impact</t>
  </si>
  <si>
    <t>Coefficient of Restitution CoR</t>
  </si>
  <si>
    <t>Slide 
critical area</t>
  </si>
  <si>
    <t>Glide 
critical area</t>
  </si>
  <si>
    <t>V0 (m/s)
Slide starting speed</t>
  </si>
  <si>
    <t>Human radius
r_h (m)</t>
  </si>
  <si>
    <t>J</t>
  </si>
  <si>
    <t>JARUS Mod EASA</t>
  </si>
  <si>
    <t>&lt;=6000</t>
  </si>
  <si>
    <t>Lethal limb KE limit</t>
  </si>
  <si>
    <t>Human radius</t>
  </si>
  <si>
    <t>Scenario B formula Ac</t>
  </si>
  <si>
    <t>Ac = 2 rD (dglide +dslide)  +pi rD^2</t>
  </si>
  <si>
    <t>Obstacle reduction</t>
  </si>
  <si>
    <t>Critical area total
(obstacle reduction)</t>
  </si>
  <si>
    <t>Glide speed OR
Cruise speed
(m/s)</t>
  </si>
  <si>
    <t>changed</t>
  </si>
  <si>
    <t>intervals are smaller</t>
  </si>
  <si>
    <t>Impact angle calculator</t>
  </si>
  <si>
    <t>Maximum speed / Cruise speed Vno</t>
  </si>
  <si>
    <t>Aircraft Maximum Take-Off Mass MTOM</t>
  </si>
  <si>
    <t>Minimum operational flight altitude AGL</t>
  </si>
  <si>
    <t>Safety factor for High impact angle model</t>
  </si>
  <si>
    <t>Scenario A - High Impact angle model</t>
  </si>
  <si>
    <t>Scenario B - Low impact angle model</t>
  </si>
  <si>
    <t>UA capable of gliding (Yes = 1) (No =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</si>
</sst>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16" x14ac:knownFonts="1">
    <font>
      <sz val="11"/>
      <color theme="1"/>
      <name val="Calibri"/>
      <family val="2"/>
      <scheme val="minor"/>
    </font>
    <font>
      <b/>
      <sz val="11"/>
      <color theme="0"/>
      <name val="Calibri"/>
      <family val="2"/>
      <scheme val="minor"/>
    </font>
    <font>
      <b/>
      <sz val="11"/>
      <color theme="1"/>
      <name val="Calibri"/>
      <family val="2"/>
      <scheme val="minor"/>
    </font>
    <font>
      <sz val="11"/>
      <color rgb="FF444444"/>
      <name val="Calibri"/>
      <family val="2"/>
    </font>
    <font>
      <b/>
      <sz val="11"/>
      <color rgb="FFFF0000"/>
      <name val="Calibri"/>
      <family val="2"/>
      <scheme val="minor"/>
    </font>
    <font>
      <b/>
      <sz val="11"/>
      <name val="Calibri"/>
      <family val="2"/>
      <scheme val="minor"/>
    </font>
    <font>
      <sz val="11"/>
      <name val="Calibri"/>
      <family val="2"/>
      <scheme val="minor"/>
    </font>
    <font>
      <sz val="11"/>
      <color theme="1"/>
      <name val="Calibri"/>
      <family val="2"/>
    </font>
    <font>
      <u/>
      <sz val="11"/>
      <color theme="10"/>
      <name val="Calibri"/>
      <family val="2"/>
      <scheme val="minor"/>
    </font>
    <font>
      <b/>
      <sz val="14"/>
      <color theme="1"/>
      <name val="Calibri"/>
      <family val="2"/>
      <scheme val="minor"/>
    </font>
    <font>
      <b/>
      <sz val="16"/>
      <color theme="1"/>
      <name val="Calibri"/>
      <family val="2"/>
      <scheme val="minor"/>
    </font>
    <font>
      <b/>
      <u/>
      <sz val="22"/>
      <color theme="1"/>
      <name val="Calibri"/>
      <family val="2"/>
      <scheme val="minor"/>
    </font>
    <font>
      <sz val="16"/>
      <color theme="1"/>
      <name val="Calibri"/>
      <family val="2"/>
      <scheme val="minor"/>
    </font>
    <font>
      <sz val="16"/>
      <name val="Calibri"/>
      <family val="2"/>
      <scheme val="minor"/>
    </font>
    <font>
      <b/>
      <sz val="11"/>
      <name val="Arial"/>
    </font>
    <font>
      <b/>
      <sz val="24"/>
      <color rgb="FF1F4E79"/>
      <name val="Calibri"/>
      <family val="2"/>
      <scheme val="minor"/>
    </font>
  </fonts>
  <fills count="11">
    <fill>
      <patternFill patternType="none"/>
    </fill>
    <fill>
      <patternFill patternType="gray125"/>
    </fill>
    <fill>
      <patternFill patternType="solid">
        <fgColor rgb="FF00B050"/>
        <bgColor indexed="64"/>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rgb="FF00B0F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000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s>
  <cellStyleXfs count="2">
    <xf numFmtId="0" fontId="0" fillId="0" borderId="0"/>
    <xf numFmtId="0" fontId="8" fillId="0" borderId="0" applyNumberFormat="0" applyFill="0" applyBorder="0" applyAlignment="0" applyProtection="0"/>
  </cellStyleXfs>
  <cellXfs count="163">
    <xf numFmtId="0" fontId="0" fillId="0" borderId="0" xfId="0"/>
    <xf numFmtId="0" fontId="0" fillId="0" borderId="1" xfId="0" applyBorder="1"/>
    <xf numFmtId="0" fontId="2" fillId="0" borderId="1" xfId="0" applyFont="1" applyBorder="1"/>
    <xf numFmtId="1" fontId="2" fillId="0" borderId="1" xfId="0" applyNumberFormat="1" applyFont="1" applyBorder="1"/>
    <xf numFmtId="1" fontId="0" fillId="0" borderId="1" xfId="0" applyNumberFormat="1" applyBorder="1"/>
    <xf numFmtId="0" fontId="2" fillId="0" borderId="2" xfId="0" applyFont="1" applyFill="1" applyBorder="1"/>
    <xf numFmtId="0" fontId="2" fillId="0" borderId="0" xfId="0" applyFont="1"/>
    <xf numFmtId="2" fontId="0" fillId="0" borderId="0" xfId="0" applyNumberFormat="1"/>
    <xf numFmtId="0" fontId="2" fillId="0" borderId="0" xfId="0" applyFont="1" applyAlignment="1">
      <alignment horizontal="right"/>
    </xf>
    <xf numFmtId="1" fontId="2" fillId="0" borderId="0" xfId="0" applyNumberFormat="1" applyFont="1"/>
    <xf numFmtId="1" fontId="0" fillId="0" borderId="0" xfId="0" applyNumberFormat="1"/>
    <xf numFmtId="0" fontId="0" fillId="0" borderId="1" xfId="0" applyBorder="1" applyAlignment="1">
      <alignment horizontal="center" vertical="center"/>
    </xf>
    <xf numFmtId="0" fontId="2" fillId="0" borderId="1" xfId="0" applyFont="1" applyBorder="1" applyAlignment="1">
      <alignment horizontal="center" vertical="center"/>
    </xf>
    <xf numFmtId="1" fontId="2" fillId="0" borderId="1" xfId="0" applyNumberFormat="1" applyFont="1" applyBorder="1" applyAlignment="1">
      <alignment horizontal="center" vertical="center"/>
    </xf>
    <xf numFmtId="1" fontId="0" fillId="0" borderId="1" xfId="0" applyNumberFormat="1" applyBorder="1" applyAlignment="1">
      <alignment horizontal="center" vertical="center"/>
    </xf>
    <xf numFmtId="0" fontId="0" fillId="0" borderId="0" xfId="0" applyBorder="1"/>
    <xf numFmtId="0" fontId="0" fillId="0" borderId="0" xfId="0" applyBorder="1" applyAlignment="1">
      <alignment horizontal="center" vertical="center"/>
    </xf>
    <xf numFmtId="0" fontId="2" fillId="3" borderId="0" xfId="0" applyFont="1" applyFill="1"/>
    <xf numFmtId="0" fontId="4" fillId="3" borderId="0" xfId="0" applyFont="1" applyFill="1"/>
    <xf numFmtId="0" fontId="0" fillId="4" borderId="0" xfId="0" applyFill="1"/>
    <xf numFmtId="2" fontId="0" fillId="4" borderId="0" xfId="0" applyNumberFormat="1" applyFill="1"/>
    <xf numFmtId="0" fontId="5" fillId="3" borderId="0" xfId="0" applyFont="1" applyFill="1"/>
    <xf numFmtId="2" fontId="4" fillId="3" borderId="0" xfId="0" applyNumberFormat="1" applyFont="1" applyFill="1"/>
    <xf numFmtId="0" fontId="2" fillId="0" borderId="0" xfId="0" applyFont="1" applyBorder="1" applyAlignment="1">
      <alignment horizontal="center" vertical="center"/>
    </xf>
    <xf numFmtId="164" fontId="0" fillId="0" borderId="0" xfId="0" applyNumberFormat="1" applyBorder="1" applyAlignment="1">
      <alignment horizontal="center" vertical="center"/>
    </xf>
    <xf numFmtId="0" fontId="0" fillId="0" borderId="0" xfId="0" applyFont="1"/>
    <xf numFmtId="2" fontId="0" fillId="0" borderId="0" xfId="0" applyNumberFormat="1" applyFont="1" applyFill="1"/>
    <xf numFmtId="2" fontId="2" fillId="3" borderId="0" xfId="0" applyNumberFormat="1" applyFont="1" applyFill="1"/>
    <xf numFmtId="0" fontId="0" fillId="3" borderId="0" xfId="0" applyFill="1"/>
    <xf numFmtId="0" fontId="2" fillId="4" borderId="0" xfId="0" applyFont="1" applyFill="1"/>
    <xf numFmtId="0" fontId="0" fillId="4" borderId="0" xfId="0" applyFont="1" applyFill="1"/>
    <xf numFmtId="2" fontId="6" fillId="4" borderId="0" xfId="0" applyNumberFormat="1" applyFont="1" applyFill="1"/>
    <xf numFmtId="0" fontId="2" fillId="3" borderId="0" xfId="0" applyFont="1" applyFill="1" applyAlignment="1">
      <alignment horizontal="left"/>
    </xf>
    <xf numFmtId="0" fontId="6" fillId="4" borderId="0" xfId="0" applyFont="1" applyFill="1"/>
    <xf numFmtId="2" fontId="0" fillId="3" borderId="0" xfId="0" applyNumberFormat="1" applyFont="1" applyFill="1"/>
    <xf numFmtId="0" fontId="0" fillId="4" borderId="1" xfId="0" applyFill="1" applyBorder="1"/>
    <xf numFmtId="0" fontId="0" fillId="0" borderId="3" xfId="0" applyBorder="1"/>
    <xf numFmtId="0" fontId="5" fillId="2" borderId="0" xfId="0" applyFont="1" applyFill="1"/>
    <xf numFmtId="2" fontId="5" fillId="2" borderId="0" xfId="0" applyNumberFormat="1" applyFont="1" applyFill="1"/>
    <xf numFmtId="0" fontId="0" fillId="0" borderId="4" xfId="0" applyBorder="1"/>
    <xf numFmtId="0" fontId="0" fillId="0" borderId="5" xfId="0" applyBorder="1"/>
    <xf numFmtId="2" fontId="0" fillId="0" borderId="0" xfId="0" applyNumberFormat="1" applyBorder="1"/>
    <xf numFmtId="0" fontId="0" fillId="4" borderId="0" xfId="0" applyFill="1" applyBorder="1"/>
    <xf numFmtId="0" fontId="2" fillId="4" borderId="0" xfId="0" applyFont="1" applyFill="1" applyBorder="1" applyAlignment="1">
      <alignment horizontal="right"/>
    </xf>
    <xf numFmtId="2" fontId="0" fillId="4" borderId="0" xfId="0" applyNumberFormat="1" applyFill="1" applyBorder="1"/>
    <xf numFmtId="2" fontId="1" fillId="4" borderId="0" xfId="0" applyNumberFormat="1" applyFont="1" applyFill="1" applyBorder="1"/>
    <xf numFmtId="0" fontId="1" fillId="4" borderId="0" xfId="0" applyFont="1" applyFill="1" applyBorder="1"/>
    <xf numFmtId="0" fontId="3" fillId="0" borderId="0" xfId="0" applyFont="1" applyBorder="1" applyAlignment="1">
      <alignment wrapText="1"/>
    </xf>
    <xf numFmtId="0" fontId="0" fillId="4" borderId="0" xfId="0" applyFont="1" applyFill="1" applyBorder="1"/>
    <xf numFmtId="2" fontId="6" fillId="4" borderId="0" xfId="0" applyNumberFormat="1" applyFont="1" applyFill="1" applyBorder="1"/>
    <xf numFmtId="0" fontId="2" fillId="4" borderId="0" xfId="0" applyFont="1" applyFill="1" applyBorder="1"/>
    <xf numFmtId="0" fontId="2" fillId="3" borderId="0" xfId="0" applyFont="1" applyFill="1" applyBorder="1"/>
    <xf numFmtId="2" fontId="0" fillId="3" borderId="0" xfId="0" applyNumberFormat="1" applyFill="1" applyBorder="1"/>
    <xf numFmtId="0" fontId="0" fillId="3" borderId="0" xfId="0" applyFill="1" applyBorder="1"/>
    <xf numFmtId="0" fontId="2" fillId="0" borderId="0" xfId="0" applyFont="1" applyBorder="1"/>
    <xf numFmtId="2" fontId="1" fillId="2" borderId="0" xfId="0" applyNumberFormat="1" applyFont="1" applyFill="1" applyBorder="1"/>
    <xf numFmtId="0" fontId="1" fillId="2" borderId="0" xfId="0" applyFont="1" applyFill="1" applyBorder="1"/>
    <xf numFmtId="0" fontId="0" fillId="0" borderId="6" xfId="0" applyBorder="1"/>
    <xf numFmtId="0" fontId="5" fillId="3" borderId="7" xfId="0" applyFont="1" applyFill="1" applyBorder="1"/>
    <xf numFmtId="0" fontId="5" fillId="3" borderId="9" xfId="0" applyFont="1" applyFill="1" applyBorder="1"/>
    <xf numFmtId="0" fontId="8" fillId="0" borderId="0" xfId="1"/>
    <xf numFmtId="0" fontId="0" fillId="0" borderId="0" xfId="0" applyAlignment="1">
      <alignment horizontal="center"/>
    </xf>
    <xf numFmtId="2" fontId="0" fillId="5" borderId="1" xfId="0" applyNumberFormat="1" applyFill="1" applyBorder="1" applyAlignment="1">
      <alignment horizontal="center"/>
    </xf>
    <xf numFmtId="2" fontId="0" fillId="0" borderId="1" xfId="0" applyNumberFormat="1" applyBorder="1" applyAlignment="1">
      <alignment horizontal="center"/>
    </xf>
    <xf numFmtId="0" fontId="0" fillId="3" borderId="1" xfId="0" applyFill="1" applyBorder="1" applyAlignment="1">
      <alignment horizontal="center"/>
    </xf>
    <xf numFmtId="0" fontId="0" fillId="7" borderId="1" xfId="0" applyFill="1" applyBorder="1" applyAlignment="1">
      <alignment horizontal="center"/>
    </xf>
    <xf numFmtId="0" fontId="2" fillId="0" borderId="1" xfId="0" applyFont="1" applyBorder="1" applyAlignment="1">
      <alignment horizontal="center" vertical="top" wrapText="1"/>
    </xf>
    <xf numFmtId="0" fontId="0" fillId="0" borderId="12" xfId="0" applyBorder="1"/>
    <xf numFmtId="0" fontId="2" fillId="2" borderId="6" xfId="0" applyFont="1" applyFill="1" applyBorder="1"/>
    <xf numFmtId="0" fontId="2" fillId="0" borderId="1" xfId="0" applyFont="1" applyBorder="1" applyAlignment="1">
      <alignment horizontal="center"/>
    </xf>
    <xf numFmtId="0" fontId="0" fillId="0" borderId="7" xfId="0" applyBorder="1"/>
    <xf numFmtId="0" fontId="0" fillId="0" borderId="8" xfId="0" applyBorder="1"/>
    <xf numFmtId="0" fontId="0" fillId="0" borderId="9" xfId="0" applyBorder="1"/>
    <xf numFmtId="0" fontId="0" fillId="0" borderId="16" xfId="0" applyBorder="1"/>
    <xf numFmtId="0" fontId="0" fillId="0" borderId="10" xfId="0" applyBorder="1"/>
    <xf numFmtId="0" fontId="0" fillId="0" borderId="8" xfId="0" applyFill="1" applyBorder="1"/>
    <xf numFmtId="164" fontId="0" fillId="7" borderId="1" xfId="0" applyNumberFormat="1" applyFill="1" applyBorder="1" applyAlignment="1">
      <alignment horizontal="center"/>
    </xf>
    <xf numFmtId="2" fontId="0" fillId="7" borderId="1" xfId="0" applyNumberFormat="1" applyFill="1" applyBorder="1" applyAlignment="1">
      <alignment horizontal="center"/>
    </xf>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12" fillId="0" borderId="4" xfId="0" applyFont="1" applyBorder="1"/>
    <xf numFmtId="0" fontId="12" fillId="2" borderId="1" xfId="0" applyFont="1" applyFill="1" applyBorder="1"/>
    <xf numFmtId="0" fontId="12" fillId="2" borderId="5" xfId="0" applyFont="1" applyFill="1" applyBorder="1"/>
    <xf numFmtId="0" fontId="0" fillId="2" borderId="1" xfId="0" applyFill="1" applyBorder="1"/>
    <xf numFmtId="1" fontId="0" fillId="4" borderId="1" xfId="0" applyNumberFormat="1" applyFill="1" applyBorder="1"/>
    <xf numFmtId="0" fontId="0" fillId="0" borderId="1" xfId="0" applyFill="1" applyBorder="1"/>
    <xf numFmtId="0" fontId="0" fillId="0" borderId="1" xfId="0" applyBorder="1" applyAlignment="1">
      <alignment horizontal="center"/>
    </xf>
    <xf numFmtId="0" fontId="0" fillId="0" borderId="0" xfId="0" applyFill="1" applyBorder="1"/>
    <xf numFmtId="0" fontId="12" fillId="0" borderId="0" xfId="0" applyFont="1" applyBorder="1"/>
    <xf numFmtId="0" fontId="12" fillId="0" borderId="0" xfId="0" applyFont="1" applyFill="1" applyBorder="1"/>
    <xf numFmtId="0" fontId="0" fillId="3" borderId="1" xfId="0" applyFill="1" applyBorder="1"/>
    <xf numFmtId="165" fontId="0" fillId="5" borderId="1" xfId="0" applyNumberFormat="1" applyFont="1" applyFill="1" applyBorder="1" applyAlignment="1">
      <alignment horizontal="center"/>
    </xf>
    <xf numFmtId="0" fontId="2" fillId="0" borderId="1" xfId="0" applyFont="1" applyFill="1" applyBorder="1" applyAlignment="1">
      <alignment horizontal="center"/>
    </xf>
    <xf numFmtId="2" fontId="0" fillId="0" borderId="1" xfId="0" applyNumberFormat="1" applyFill="1" applyBorder="1" applyAlignment="1">
      <alignment horizontal="center"/>
    </xf>
    <xf numFmtId="0" fontId="0" fillId="0" borderId="13" xfId="0" applyBorder="1"/>
    <xf numFmtId="0" fontId="0" fillId="0" borderId="14" xfId="0" applyBorder="1"/>
    <xf numFmtId="0" fontId="0" fillId="0" borderId="15" xfId="0" applyBorder="1"/>
    <xf numFmtId="0" fontId="0" fillId="0" borderId="0" xfId="0" applyBorder="1" applyAlignment="1">
      <alignment horizontal="center"/>
    </xf>
    <xf numFmtId="0" fontId="12" fillId="7" borderId="1" xfId="0" applyFont="1" applyFill="1" applyBorder="1"/>
    <xf numFmtId="0" fontId="10" fillId="0" borderId="14" xfId="0" applyFont="1" applyBorder="1" applyAlignment="1">
      <alignment horizontal="center"/>
    </xf>
    <xf numFmtId="0" fontId="5" fillId="0" borderId="0" xfId="0" applyFont="1" applyFill="1" applyBorder="1"/>
    <xf numFmtId="0" fontId="4" fillId="0" borderId="0" xfId="0" applyFont="1" applyFill="1" applyBorder="1"/>
    <xf numFmtId="0" fontId="2" fillId="0" borderId="0" xfId="0" applyFont="1" applyFill="1" applyBorder="1"/>
    <xf numFmtId="0" fontId="2" fillId="3" borderId="13" xfId="0" applyFont="1" applyFill="1" applyBorder="1"/>
    <xf numFmtId="0" fontId="0" fillId="3" borderId="15" xfId="0" applyFont="1" applyFill="1" applyBorder="1" applyAlignment="1">
      <alignment horizontal="center"/>
    </xf>
    <xf numFmtId="2" fontId="0" fillId="3" borderId="8" xfId="0" applyNumberFormat="1" applyFont="1" applyFill="1" applyBorder="1" applyAlignment="1">
      <alignment horizontal="center"/>
    </xf>
    <xf numFmtId="0" fontId="0" fillId="3" borderId="8" xfId="0" applyFont="1" applyFill="1" applyBorder="1" applyAlignment="1">
      <alignment horizontal="center"/>
    </xf>
    <xf numFmtId="0" fontId="0" fillId="3" borderId="10" xfId="0" applyFont="1" applyFill="1" applyBorder="1" applyAlignment="1">
      <alignment horizontal="center"/>
    </xf>
    <xf numFmtId="0" fontId="5" fillId="8" borderId="13" xfId="0" applyFont="1" applyFill="1" applyBorder="1"/>
    <xf numFmtId="0" fontId="0" fillId="8" borderId="15" xfId="0" applyFont="1" applyFill="1" applyBorder="1" applyAlignment="1">
      <alignment horizontal="center"/>
    </xf>
    <xf numFmtId="0" fontId="5" fillId="8" borderId="7" xfId="0" applyFont="1" applyFill="1" applyBorder="1"/>
    <xf numFmtId="0" fontId="0" fillId="8" borderId="8" xfId="0" applyFont="1" applyFill="1" applyBorder="1" applyAlignment="1">
      <alignment horizontal="center"/>
    </xf>
    <xf numFmtId="0" fontId="5" fillId="8" borderId="9" xfId="0" applyFont="1" applyFill="1" applyBorder="1"/>
    <xf numFmtId="0" fontId="5" fillId="6" borderId="6" xfId="0" applyFont="1" applyFill="1" applyBorder="1"/>
    <xf numFmtId="0" fontId="2" fillId="3" borderId="7" xfId="0" applyFont="1" applyFill="1" applyBorder="1"/>
    <xf numFmtId="0" fontId="0" fillId="0" borderId="25" xfId="0" applyBorder="1"/>
    <xf numFmtId="2" fontId="0" fillId="0" borderId="27" xfId="0" applyNumberFormat="1" applyBorder="1"/>
    <xf numFmtId="2" fontId="0" fillId="0" borderId="4" xfId="0" applyNumberFormat="1" applyBorder="1"/>
    <xf numFmtId="2" fontId="0" fillId="0" borderId="10" xfId="0" applyNumberFormat="1" applyBorder="1"/>
    <xf numFmtId="0" fontId="0" fillId="0" borderId="16" xfId="0" applyBorder="1" applyAlignment="1">
      <alignment horizontal="center"/>
    </xf>
    <xf numFmtId="0" fontId="10" fillId="0" borderId="0" xfId="0" applyFont="1" applyFill="1" applyBorder="1" applyAlignment="1">
      <alignment horizontal="center"/>
    </xf>
    <xf numFmtId="0" fontId="2" fillId="0" borderId="2" xfId="0" applyFont="1" applyFill="1" applyBorder="1" applyAlignment="1">
      <alignment horizontal="center" vertical="top" wrapText="1"/>
    </xf>
    <xf numFmtId="0" fontId="10" fillId="0" borderId="0" xfId="0" applyFont="1" applyFill="1" applyBorder="1" applyAlignment="1"/>
    <xf numFmtId="0" fontId="0" fillId="6" borderId="11" xfId="0" applyFill="1" applyBorder="1" applyAlignment="1">
      <alignment horizontal="center"/>
    </xf>
    <xf numFmtId="2" fontId="0" fillId="2" borderId="11" xfId="0" applyNumberFormat="1" applyFill="1" applyBorder="1" applyAlignment="1">
      <alignment horizontal="center"/>
    </xf>
    <xf numFmtId="2" fontId="5" fillId="9" borderId="11" xfId="0" applyNumberFormat="1" applyFont="1" applyFill="1" applyBorder="1" applyAlignment="1">
      <alignment horizontal="center"/>
    </xf>
    <xf numFmtId="0" fontId="2" fillId="9" borderId="11" xfId="0" applyFont="1" applyFill="1" applyBorder="1" applyAlignment="1">
      <alignment horizontal="center"/>
    </xf>
    <xf numFmtId="0" fontId="5" fillId="10" borderId="6" xfId="0" applyFont="1" applyFill="1" applyBorder="1"/>
    <xf numFmtId="2" fontId="0" fillId="6" borderId="11" xfId="0" applyNumberFormat="1" applyFont="1" applyFill="1" applyBorder="1" applyAlignment="1">
      <alignment horizontal="center"/>
    </xf>
    <xf numFmtId="0" fontId="15" fillId="0" borderId="0" xfId="0" applyFont="1"/>
    <xf numFmtId="0" fontId="6" fillId="6" borderId="1" xfId="0" applyFont="1" applyFill="1" applyBorder="1"/>
    <xf numFmtId="164" fontId="0" fillId="6" borderId="1" xfId="0" applyNumberFormat="1" applyFill="1" applyBorder="1" applyAlignment="1">
      <alignment horizontal="center"/>
    </xf>
    <xf numFmtId="2" fontId="0" fillId="6" borderId="1" xfId="0" applyNumberFormat="1" applyFill="1" applyBorder="1" applyAlignment="1">
      <alignment horizontal="center"/>
    </xf>
    <xf numFmtId="0" fontId="0" fillId="6" borderId="0" xfId="0" applyFill="1"/>
    <xf numFmtId="0" fontId="2" fillId="6" borderId="6" xfId="0" applyFont="1" applyFill="1" applyBorder="1"/>
    <xf numFmtId="0" fontId="0" fillId="0" borderId="0" xfId="0" quotePrefix="1"/>
    <xf numFmtId="0" fontId="0" fillId="8" borderId="10" xfId="0" applyFont="1" applyFill="1" applyBorder="1" applyAlignment="1">
      <alignment horizontal="center"/>
    </xf>
    <xf numFmtId="0" fontId="0" fillId="0" borderId="0" xfId="0" applyAlignment="1">
      <alignment horizontal="left" wrapText="1"/>
    </xf>
    <xf numFmtId="0" fontId="2" fillId="0" borderId="0" xfId="0" applyFont="1" applyAlignment="1">
      <alignment horizontal="center"/>
    </xf>
    <xf numFmtId="0" fontId="0" fillId="0" borderId="1" xfId="0" applyBorder="1" applyAlignment="1">
      <alignment horizontal="center"/>
    </xf>
    <xf numFmtId="0" fontId="10" fillId="0" borderId="14" xfId="0" applyFont="1" applyBorder="1" applyAlignment="1">
      <alignment horizontal="center"/>
    </xf>
    <xf numFmtId="0" fontId="12" fillId="0" borderId="0" xfId="0" applyFont="1" applyFill="1" applyBorder="1" applyAlignment="1">
      <alignment horizontal="center"/>
    </xf>
    <xf numFmtId="0" fontId="12" fillId="7" borderId="26" xfId="0" applyFont="1" applyFill="1" applyBorder="1" applyAlignment="1">
      <alignment horizontal="center"/>
    </xf>
    <xf numFmtId="0" fontId="12" fillId="7" borderId="1" xfId="0" applyFont="1" applyFill="1" applyBorder="1" applyAlignment="1">
      <alignment horizontal="center"/>
    </xf>
    <xf numFmtId="0" fontId="13" fillId="7" borderId="1" xfId="0" applyFont="1" applyFill="1" applyBorder="1" applyAlignment="1">
      <alignment horizontal="center"/>
    </xf>
    <xf numFmtId="0" fontId="10" fillId="8" borderId="12" xfId="0" applyFont="1" applyFill="1" applyBorder="1" applyAlignment="1">
      <alignment horizontal="center"/>
    </xf>
    <xf numFmtId="0" fontId="0" fillId="0" borderId="0" xfId="0" applyAlignment="1">
      <alignment horizontal="center" wrapText="1"/>
    </xf>
    <xf numFmtId="0" fontId="0" fillId="0" borderId="0" xfId="0" applyBorder="1" applyAlignment="1">
      <alignment horizontal="center" wrapText="1"/>
    </xf>
    <xf numFmtId="0" fontId="0" fillId="0" borderId="8" xfId="0" applyBorder="1" applyAlignment="1">
      <alignment horizontal="center" wrapText="1"/>
    </xf>
    <xf numFmtId="0" fontId="9" fillId="8" borderId="13" xfId="0" applyFont="1" applyFill="1" applyBorder="1" applyAlignment="1">
      <alignment horizontal="center"/>
    </xf>
    <xf numFmtId="0" fontId="9" fillId="8" borderId="14" xfId="0" applyFont="1" applyFill="1" applyBorder="1" applyAlignment="1">
      <alignment horizontal="center"/>
    </xf>
    <xf numFmtId="0" fontId="9" fillId="8" borderId="15" xfId="0" applyFont="1" applyFill="1"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0" borderId="5" xfId="0" applyBorder="1" applyAlignment="1">
      <alignment horizontal="center"/>
    </xf>
    <xf numFmtId="0" fontId="9" fillId="0" borderId="17" xfId="0" applyFont="1" applyBorder="1" applyAlignment="1">
      <alignment horizontal="center"/>
    </xf>
    <xf numFmtId="0" fontId="9" fillId="0" borderId="18" xfId="0" applyFont="1" applyBorder="1" applyAlignment="1">
      <alignment horizontal="center"/>
    </xf>
    <xf numFmtId="0" fontId="9" fillId="0" borderId="5" xfId="0" applyFont="1" applyBorder="1" applyAlignment="1">
      <alignment horizontal="center"/>
    </xf>
    <xf numFmtId="0" fontId="11" fillId="0" borderId="0" xfId="0" applyFont="1" applyAlignment="1">
      <alignment horizontal="center" vertical="center"/>
    </xf>
  </cellXfs>
  <cellStyles count="2">
    <cellStyle name="Hyperlink" xfId="1" builtinId="8"/>
    <cellStyle name="Normal" xfId="0" builtinId="0"/>
  </cellStyles>
  <dxfs count="3">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Ballistic Trajectory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'Impact angle inputs'!$P$2</c:f>
              <c:strCache>
                <c:ptCount val="1"/>
                <c:pt idx="0">
                  <c:v>Horizontal Dist [m]</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'Impact angle inputs'!$P$3:$P$168</c:f>
              <c:numCache>
                <c:formatCode>General</c:formatCode>
                <c:ptCount val="166"/>
                <c:pt idx="0">
                  <c:v>0</c:v>
                </c:pt>
                <c:pt idx="1">
                  <c:v>2.5631955555555557</c:v>
                </c:pt>
                <c:pt idx="2">
                  <c:v>5.0548104844549524</c:v>
                </c:pt>
                <c:pt idx="3">
                  <c:v>7.4786844883844061</c:v>
                </c:pt>
                <c:pt idx="4">
                  <c:v>9.8382483656751827</c:v>
                </c:pt>
                <c:pt idx="5">
                  <c:v>12.136570299021244</c:v>
                </c:pt>
                <c:pt idx="6">
                  <c:v>14.376396316956452</c:v>
                </c:pt>
                <c:pt idx="7">
                  <c:v>16.560185947286051</c:v>
                </c:pt>
                <c:pt idx="8">
                  <c:v>18.690143871401286</c:v>
                </c:pt>
                <c:pt idx="9">
                  <c:v>20.768248220103196</c:v>
                </c:pt>
                <c:pt idx="10">
                  <c:v>22.79627601591104</c:v>
                </c:pt>
                <c:pt idx="11">
                  <c:v>24.775826157796171</c:v>
                </c:pt>
                <c:pt idx="12">
                  <c:v>26.708340257350763</c:v>
                </c:pt>
                <c:pt idx="13">
                  <c:v>28.595121567037548</c:v>
                </c:pt>
                <c:pt idx="14">
                  <c:v>30.437352188441871</c:v>
                </c:pt>
                <c:pt idx="15">
                  <c:v>32.236108708800877</c:v>
                </c:pt>
                <c:pt idx="16">
                  <c:v>33.992376385199194</c:v>
                </c:pt>
                <c:pt idx="17">
                  <c:v>35.707061975576472</c:v>
                </c:pt>
                <c:pt idx="18">
                  <c:v>37.381005302164326</c:v>
                </c:pt>
                <c:pt idx="19">
                  <c:v>39.014989624453293</c:v>
                </c:pt>
                <c:pt idx="20">
                  <c:v>40.609750893820433</c:v>
                </c:pt>
                <c:pt idx="21">
                  <c:v>42.16598595931692</c:v>
                </c:pt>
                <c:pt idx="22">
                  <c:v>43.684359792868719</c:v>
                </c:pt>
                <c:pt idx="23">
                  <c:v>45.165511801564861</c:v>
                </c:pt>
                <c:pt idx="24">
                  <c:v>46.610061294289359</c:v>
                </c:pt>
                <c:pt idx="25">
                  <c:v>48.018612169360424</c:v>
                </c:pt>
                <c:pt idx="26">
                  <c:v>49.391756888879378</c:v>
                </c:pt>
                <c:pt idx="27">
                  <c:v>50.730079804068993</c:v>
                </c:pt>
                <c:pt idx="28">
                  <c:v>52.034159893979009</c:v>
                </c:pt>
                <c:pt idx="29">
                  <c:v>53.304572977585458</c:v>
                </c:pt>
                <c:pt idx="30">
                  <c:v>54.541893456569284</c:v>
                </c:pt>
                <c:pt idx="31">
                  <c:v>55.746695643003534</c:v>
                </c:pt>
                <c:pt idx="32">
                  <c:v>56.919554722886176</c:v>
                </c:pt>
                <c:pt idx="33">
                  <c:v>58.061047403004977</c:v>
                </c:pt>
                <c:pt idx="34">
                  <c:v>59.171752285084182</c:v>
                </c:pt>
                <c:pt idx="35">
                  <c:v>60.252250007603038</c:v>
                </c:pt>
                <c:pt idx="36">
                  <c:v>61.303123192149535</c:v>
                </c:pt>
                <c:pt idx="37">
                  <c:v>62.324956227723519</c:v>
                </c:pt>
                <c:pt idx="38">
                  <c:v>63.318334923069941</c:v>
                </c:pt>
                <c:pt idx="39">
                  <c:v>64.283846053933686</c:v>
                </c:pt>
                <c:pt idx="40">
                  <c:v>65.222076829104182</c:v>
                </c:pt>
                <c:pt idx="41">
                  <c:v>66.133614296276647</c:v>
                </c:pt>
                <c:pt idx="42">
                  <c:v>67.019044706106783</c:v>
                </c:pt>
                <c:pt idx="43">
                  <c:v>67.878952850382362</c:v>
                </c:pt>
                <c:pt idx="44">
                  <c:v>68.713921387980719</c:v>
                </c:pt>
                <c:pt idx="45">
                  <c:v>69.524530170221581</c:v>
                </c:pt>
                <c:pt idx="46">
                  <c:v>70.311355575358135</c:v>
                </c:pt>
                <c:pt idx="47">
                  <c:v>71.074969860266165</c:v>
                </c:pt>
                <c:pt idx="48">
                  <c:v>71.815940535885829</c:v>
                </c:pt>
                <c:pt idx="49">
                  <c:v>72.534829771631479</c:v>
                </c:pt>
                <c:pt idx="50">
                  <c:v>73.232193832802835</c:v>
                </c:pt>
                <c:pt idx="51">
                  <c:v>73.908582553994805</c:v>
                </c:pt>
                <c:pt idx="52">
                  <c:v>74.564538850601664</c:v>
                </c:pt>
                <c:pt idx="53">
                  <c:v>75.200598269733277</c:v>
                </c:pt>
                <c:pt idx="54">
                  <c:v>75.817288581196578</c:v>
                </c:pt>
                <c:pt idx="55">
                  <c:v>76.415129408631799</c:v>
                </c:pt>
                <c:pt idx="56">
                  <c:v>76.994631900422419</c:v>
                </c:pt>
                <c:pt idx="57">
                  <c:v>77.556298439608369</c:v>
                </c:pt>
                <c:pt idx="58">
                  <c:v>78.1006223917163</c:v>
                </c:pt>
                <c:pt idx="59">
                  <c:v>78.628087889168981</c:v>
                </c:pt>
                <c:pt idx="60">
                  <c:v>79.13916965074074</c:v>
                </c:pt>
                <c:pt idx="61">
                  <c:v>79.634332834380302</c:v>
                </c:pt>
                <c:pt idx="62">
                  <c:v>80.114032921618531</c:v>
                </c:pt>
                <c:pt idx="63">
                  <c:v>80.578715631712441</c:v>
                </c:pt>
                <c:pt idx="64">
                  <c:v>81.0288168636405</c:v>
                </c:pt>
                <c:pt idx="65">
                  <c:v>81.464762664055044</c:v>
                </c:pt>
                <c:pt idx="66">
                  <c:v>81.886969219309648</c:v>
                </c:pt>
                <c:pt idx="67">
                  <c:v>82.29584286970946</c:v>
                </c:pt>
                <c:pt idx="68">
                  <c:v>82.691780144177244</c:v>
                </c:pt>
                <c:pt idx="69">
                  <c:v>83.075167813583988</c:v>
                </c:pt>
                <c:pt idx="70">
                  <c:v>83.446382961058134</c:v>
                </c:pt>
                <c:pt idx="71">
                  <c:v>83.805793067659309</c:v>
                </c:pt>
                <c:pt idx="72">
                  <c:v>84.153756111879161</c:v>
                </c:pt>
                <c:pt idx="73">
                  <c:v>84.490620681511444</c:v>
                </c:pt>
                <c:pt idx="74">
                  <c:v>84.816726096515296</c:v>
                </c:pt>
                <c:pt idx="75">
                  <c:v>85.13240254157752</c:v>
                </c:pt>
                <c:pt idx="76">
                  <c:v>85.437971207161425</c:v>
                </c:pt>
                <c:pt idx="77">
                  <c:v>85.733744437910488</c:v>
                </c:pt>
                <c:pt idx="78">
                  <c:v>86.020025887353526</c:v>
                </c:pt>
                <c:pt idx="79">
                  <c:v>86.297110677934924</c:v>
                </c:pt>
                <c:pt idx="80">
                  <c:v>86.565285565466709</c:v>
                </c:pt>
                <c:pt idx="81">
                  <c:v>86.824829107170501</c:v>
                </c:pt>
                <c:pt idx="82">
                  <c:v>87.076011832544594</c:v>
                </c:pt>
                <c:pt idx="83">
                  <c:v>87.319096416355734</c:v>
                </c:pt>
                <c:pt idx="84">
                  <c:v>87.554337853116223</c:v>
                </c:pt>
                <c:pt idx="85">
                  <c:v>87.781983632463991</c:v>
                </c:pt>
                <c:pt idx="86">
                  <c:v>88.002273914917694</c:v>
                </c:pt>
                <c:pt idx="87">
                  <c:v>88.215441707529195</c:v>
                </c:pt>
                <c:pt idx="88">
                  <c:v>88.421713039003365</c:v>
                </c:pt>
                <c:pt idx="89">
                  <c:v>88.621307133899123</c:v>
                </c:pt>
                <c:pt idx="90">
                  <c:v>88.814436585566853</c:v>
                </c:pt>
                <c:pt idx="91">
                  <c:v>89.00130752751528</c:v>
                </c:pt>
                <c:pt idx="92">
                  <c:v>89.182119802936242</c:v>
                </c:pt>
                <c:pt idx="93">
                  <c:v>89.357067132148444</c:v>
                </c:pt>
                <c:pt idx="94">
                  <c:v>89.526337277751082</c:v>
                </c:pt>
                <c:pt idx="95">
                  <c:v>89.690112207306171</c:v>
                </c:pt>
                <c:pt idx="96">
                  <c:v>89.848568253393381</c:v>
                </c:pt>
                <c:pt idx="97">
                  <c:v>90.001876270904688</c:v>
                </c:pt>
                <c:pt idx="98">
                  <c:v>90.150201791467126</c:v>
                </c:pt>
                <c:pt idx="99">
                  <c:v>90.293705174901476</c:v>
                </c:pt>
                <c:pt idx="100">
                  <c:v>90.432541757642085</c:v>
                </c:pt>
                <c:pt idx="101">
                  <c:v>90.56686199805921</c:v>
                </c:pt>
                <c:pt idx="102">
                  <c:v>90.696811618639444</c:v>
                </c:pt>
                <c:pt idx="103">
                  <c:v>90.822531744993213</c:v>
                </c:pt>
                <c:pt idx="104">
                  <c:v>90.944159041669778</c:v>
                </c:pt>
                <c:pt idx="105">
                  <c:v>91.06182584477088</c:v>
                </c:pt>
                <c:pt idx="106">
                  <c:v>91.17566029136367</c:v>
                </c:pt>
                <c:pt idx="107">
                  <c:v>91.285786445701959</c:v>
                </c:pt>
                <c:pt idx="108">
                  <c:v>91.392324422272409</c:v>
                </c:pt>
                <c:pt idx="109">
                  <c:v>91.495390505688803</c:v>
                </c:pt>
                <c:pt idx="110">
                  <c:v>91.595097267463714</c:v>
                </c:pt>
                <c:pt idx="111">
                  <c:v>91.691553679691708</c:v>
                </c:pt>
                <c:pt idx="112">
                  <c:v>91.784865225682978</c:v>
                </c:pt>
                <c:pt idx="113">
                  <c:v>91.875134007590148</c:v>
                </c:pt>
                <c:pt idx="114">
                  <c:v>91.962458851074231</c:v>
                </c:pt>
                <c:pt idx="115">
                  <c:v>92.046935407058925</c:v>
                </c:pt>
                <c:pt idx="116">
                  <c:v>92.128656250624374</c:v>
                </c:pt>
                <c:pt idx="117">
                  <c:v>92.207710977093981</c:v>
                </c:pt>
                <c:pt idx="118">
                  <c:v>92.28418629536931</c:v>
                </c:pt>
                <c:pt idx="119">
                  <c:v>92.358166118569315</c:v>
                </c:pt>
                <c:pt idx="120">
                  <c:v>92.429731652031435</c:v>
                </c:pt>
                <c:pt idx="121">
                  <c:v>92.498961478732568</c:v>
                </c:pt>
                <c:pt idx="122">
                  <c:v>92.565931642188545</c:v>
                </c:pt>
                <c:pt idx="123">
                  <c:v>92.630715726891111</c:v>
                </c:pt>
                <c:pt idx="124">
                  <c:v>92.693384936341246</c:v>
                </c:pt>
                <c:pt idx="125">
                  <c:v>92.754008168737897</c:v>
                </c:pt>
                <c:pt idx="126">
                  <c:v>92.812652090380681</c:v>
                </c:pt>
                <c:pt idx="127">
                  <c:v>92.869381206844906</c:v>
                </c:pt>
                <c:pt idx="128">
                  <c:v>92.924257931986787</c:v>
                </c:pt>
                <c:pt idx="129">
                  <c:v>92.977342654835965</c:v>
                </c:pt>
                <c:pt idx="130">
                  <c:v>93.028693804431953</c:v>
                </c:pt>
                <c:pt idx="131">
                  <c:v>93.078367912660269</c:v>
                </c:pt>
                <c:pt idx="132">
                  <c:v>93.126419675143183</c:v>
                </c:pt>
                <c:pt idx="133">
                  <c:v>93.172902010239142</c:v>
                </c:pt>
                <c:pt idx="134">
                  <c:v>93.217866116204021</c:v>
                </c:pt>
                <c:pt idx="135">
                  <c:v>93.261361526566319</c:v>
                </c:pt>
                <c:pt idx="136">
                  <c:v>93.323949529325134</c:v>
                </c:pt>
                <c:pt idx="137">
                  <c:v>93.38347075909337</c:v>
                </c:pt>
                <c:pt idx="138">
                  <c:v>93.440075349538489</c:v>
                </c:pt>
                <c:pt idx="139">
                  <c:v>93.493906102731586</c:v>
                </c:pt>
                <c:pt idx="140">
                  <c:v>93.545098844756708</c:v>
                </c:pt>
                <c:pt idx="141">
                  <c:v>93.59378276439341</c:v>
                </c:pt>
                <c:pt idx="142">
                  <c:v>93.640080735635252</c:v>
                </c:pt>
                <c:pt idx="143">
                  <c:v>93.68410962477877</c:v>
                </c:pt>
                <c:pt idx="144">
                  <c:v>93.72598058278875</c:v>
                </c:pt>
                <c:pt idx="145">
                  <c:v>93.765799323617799</c:v>
                </c:pt>
                <c:pt idx="146">
                  <c:v>93.80366638913074</c:v>
                </c:pt>
                <c:pt idx="147">
                  <c:v>93.839677401257561</c:v>
                </c:pt>
                <c:pt idx="148">
                  <c:v>93.884956206397064</c:v>
                </c:pt>
                <c:pt idx="149">
                  <c:v>93.927275780665866</c:v>
                </c:pt>
                <c:pt idx="150">
                  <c:v>93.966829471410037</c:v>
                </c:pt>
                <c:pt idx="151">
                  <c:v>94.003798003063324</c:v>
                </c:pt>
                <c:pt idx="152">
                  <c:v>94.038350299510171</c:v>
                </c:pt>
                <c:pt idx="153">
                  <c:v>94.070644253180248</c:v>
                </c:pt>
                <c:pt idx="154">
                  <c:v>94.100827444270664</c:v>
                </c:pt>
                <c:pt idx="155">
                  <c:v>94.129037813285223</c:v>
                </c:pt>
                <c:pt idx="156">
                  <c:v>94.155404289883933</c:v>
                </c:pt>
                <c:pt idx="157">
                  <c:v>94.180047380850723</c:v>
                </c:pt>
                <c:pt idx="158">
                  <c:v>94.203079719812024</c:v>
                </c:pt>
                <c:pt idx="159">
                  <c:v>94.224606581173873</c:v>
                </c:pt>
                <c:pt idx="160">
                  <c:v>94.244726360589695</c:v>
                </c:pt>
                <c:pt idx="161">
                  <c:v>94.263531024124276</c:v>
                </c:pt>
                <c:pt idx="162">
                  <c:v>94.281106528142118</c:v>
                </c:pt>
                <c:pt idx="163">
                  <c:v>94.297533211818717</c:v>
                </c:pt>
                <c:pt idx="164">
                  <c:v>94.312886164051989</c:v>
                </c:pt>
                <c:pt idx="165">
                  <c:v>94.327235566437153</c:v>
                </c:pt>
              </c:numCache>
            </c:numRef>
          </c:xVal>
          <c:yVal>
            <c:numRef>
              <c:f>'Impact angle inputs'!$Q$3:$Q$168</c:f>
              <c:numCache>
                <c:formatCode>General</c:formatCode>
                <c:ptCount val="166"/>
                <c:pt idx="0">
                  <c:v>0</c:v>
                </c:pt>
                <c:pt idx="1">
                  <c:v>-4.905000000000001E-2</c:v>
                </c:pt>
                <c:pt idx="2">
                  <c:v>-0.19484963763529525</c:v>
                </c:pt>
                <c:pt idx="3">
                  <c:v>-0.43480262780504281</c:v>
                </c:pt>
                <c:pt idx="4">
                  <c:v>-0.76650447347291717</c:v>
                </c:pt>
                <c:pt idx="5">
                  <c:v>-1.1877104565968541</c:v>
                </c:pt>
                <c:pt idx="6">
                  <c:v>-1.6963076797837311</c:v>
                </c:pt>
                <c:pt idx="7">
                  <c:v>-2.2902906336612894</c:v>
                </c:pt>
                <c:pt idx="8">
                  <c:v>-2.9677398820991123</c:v>
                </c:pt>
                <c:pt idx="9">
                  <c:v>-3.7268035448273702</c:v>
                </c:pt>
                <c:pt idx="10">
                  <c:v>-4.5656813204985092</c:v>
                </c:pt>
                <c:pt idx="11">
                  <c:v>-5.4826108376066198</c:v>
                </c:pt>
                <c:pt idx="12">
                  <c:v>-6.4758561500480862</c:v>
                </c:pt>
                <c:pt idx="13">
                  <c:v>-7.5436982121102485</c:v>
                </c:pt>
                <c:pt idx="14">
                  <c:v>-8.6844271775192716</c:v>
                </c:pt>
                <c:pt idx="15">
                  <c:v>-9.8963363716405404</c:v>
                </c:pt>
                <c:pt idx="16">
                  <c:v>-11.177717787321669</c:v>
                </c:pt>
                <c:pt idx="17">
                  <c:v>-12.526858955035928</c:v>
                </c:pt>
                <c:pt idx="18">
                  <c:v>-13.942041038277498</c:v>
                </c:pt>
                <c:pt idx="19">
                  <c:v>-15.421538006485576</c:v>
                </c:pt>
                <c:pt idx="20">
                  <c:v>-16.963616740645609</c:v>
                </c:pt>
                <c:pt idx="21">
                  <c:v>-18.566537931327559</c:v>
                </c:pt>
                <c:pt idx="22">
                  <c:v>-20.228557635232242</c:v>
                </c:pt>
                <c:pt idx="23">
                  <c:v>-21.947929364124597</c:v>
                </c:pt>
                <c:pt idx="24">
                  <c:v>-23.72290658904403</c:v>
                </c:pt>
                <c:pt idx="25">
                  <c:v>-25.551745552561943</c:v>
                </c:pt>
                <c:pt idx="26">
                  <c:v>-27.4327082922727</c:v>
                </c:pt>
                <c:pt idx="27">
                  <c:v>-29.364065789346366</c:v>
                </c:pt>
                <c:pt idx="28">
                  <c:v>-31.344101166572017</c:v>
                </c:pt>
                <c:pt idx="29">
                  <c:v>-33.371112870656013</c:v>
                </c:pt>
                <c:pt idx="30">
                  <c:v>-35.443417783434477</c:v>
                </c:pt>
                <c:pt idx="31">
                  <c:v>-37.559354215982708</c:v>
                </c:pt>
                <c:pt idx="32">
                  <c:v>-39.7172847482625</c:v>
                </c:pt>
                <c:pt idx="33">
                  <c:v>-41.915598884884389</c:v>
                </c:pt>
                <c:pt idx="34">
                  <c:v>-44.152715504743846</c:v>
                </c:pt>
                <c:pt idx="35">
                  <c:v>-46.427085088711166</c:v>
                </c:pt>
                <c:pt idx="36">
                  <c:v>-48.737191715224718</c:v>
                </c:pt>
                <c:pt idx="37">
                  <c:v>-51.081554818579484</c:v>
                </c:pt>
                <c:pt idx="38">
                  <c:v>-53.45873070895319</c:v>
                </c:pt>
                <c:pt idx="39">
                  <c:v>-55.867313856811826</c:v>
                </c:pt>
                <c:pt idx="40">
                  <c:v>-58.305937947332353</c:v>
                </c:pt>
                <c:pt idx="41">
                  <c:v>-60.773276712923511</c:v>
                </c:pt>
                <c:pt idx="42">
                  <c:v>-63.268044553866311</c:v>
                </c:pt>
                <c:pt idx="43">
                  <c:v>-65.788996958586452</c:v>
                </c:pt>
                <c:pt idx="44">
                  <c:v>-68.334930736162718</c:v>
                </c:pt>
                <c:pt idx="45">
                  <c:v>-70.904684074414803</c:v>
                </c:pt>
                <c:pt idx="46">
                  <c:v>-73.497136437351884</c:v>
                </c:pt>
                <c:pt idx="47">
                  <c:v>-76.111208315937816</c:v>
                </c:pt>
                <c:pt idx="48">
                  <c:v>-78.745860846085861</c:v>
                </c:pt>
                <c:pt idx="49">
                  <c:v>-81.40009530756889</c:v>
                </c:pt>
                <c:pt idx="50">
                  <c:v>-84.072952517154661</c:v>
                </c:pt>
                <c:pt idx="51">
                  <c:v>-86.763512128782622</c:v>
                </c:pt>
                <c:pt idx="52">
                  <c:v>-89.470891853011267</c:v>
                </c:pt>
                <c:pt idx="53">
                  <c:v>-92.194246607311712</c:v>
                </c:pt>
                <c:pt idx="54">
                  <c:v>-94.932767608082145</c:v>
                </c:pt>
                <c:pt idx="55">
                  <c:v>-97.68568141452549</c:v>
                </c:pt>
                <c:pt idx="56">
                  <c:v>-100.45224893378921</c:v>
                </c:pt>
                <c:pt idx="57">
                  <c:v>-103.2317643960172</c:v>
                </c:pt>
                <c:pt idx="58">
                  <c:v>-106.02355430722676</c:v>
                </c:pt>
                <c:pt idx="59">
                  <c:v>-108.82697638720211</c:v>
                </c:pt>
                <c:pt idx="60">
                  <c:v>-111.64141849889802</c:v>
                </c:pt>
                <c:pt idx="61">
                  <c:v>-114.4662975751805</c:v>
                </c:pt>
                <c:pt idx="62">
                  <c:v>-117.30105854809496</c:v>
                </c:pt>
                <c:pt idx="63">
                  <c:v>-120.14517328525356</c:v>
                </c:pt>
                <c:pt idx="64">
                  <c:v>-122.99813953737171</c:v>
                </c:pt>
                <c:pt idx="65">
                  <c:v>-125.85947990045845</c:v>
                </c:pt>
                <c:pt idx="66">
                  <c:v>-128.7287407956816</c:v>
                </c:pt>
                <c:pt idx="67">
                  <c:v>-131.60549146947969</c:v>
                </c:pt>
                <c:pt idx="68">
                  <c:v>-134.48932301608289</c:v>
                </c:pt>
                <c:pt idx="69">
                  <c:v>-137.37984742423106</c:v>
                </c:pt>
                <c:pt idx="70">
                  <c:v>-140.27669664953626</c:v>
                </c:pt>
                <c:pt idx="71">
                  <c:v>-143.17952171363103</c:v>
                </c:pt>
                <c:pt idx="72">
                  <c:v>-146.08799183096704</c:v>
                </c:pt>
                <c:pt idx="73">
                  <c:v>-149.00179356388213</c:v>
                </c:pt>
                <c:pt idx="74">
                  <c:v>-151.92063000633462</c:v>
                </c:pt>
                <c:pt idx="75">
                  <c:v>-154.84421999650857</c:v>
                </c:pt>
                <c:pt idx="76">
                  <c:v>-157.77229735832424</c:v>
                </c:pt>
                <c:pt idx="77">
                  <c:v>-160.70461017173733</c:v>
                </c:pt>
                <c:pt idx="78">
                  <c:v>-163.6409200715822</c:v>
                </c:pt>
                <c:pt idx="79">
                  <c:v>-166.58100157460257</c:v>
                </c:pt>
                <c:pt idx="80">
                  <c:v>-169.52464143421744</c:v>
                </c:pt>
                <c:pt idx="81">
                  <c:v>-172.47163802249128</c:v>
                </c:pt>
                <c:pt idx="82">
                  <c:v>-175.42180073870887</c:v>
                </c:pt>
                <c:pt idx="83">
                  <c:v>-178.37494944390227</c:v>
                </c:pt>
                <c:pt idx="84">
                  <c:v>-181.33091392063156</c:v>
                </c:pt>
                <c:pt idx="85">
                  <c:v>-184.28953335728869</c:v>
                </c:pt>
                <c:pt idx="86">
                  <c:v>-187.25065585616525</c:v>
                </c:pt>
                <c:pt idx="87">
                  <c:v>-190.21413796450915</c:v>
                </c:pt>
                <c:pt idx="88">
                  <c:v>-193.1798442277815</c:v>
                </c:pt>
                <c:pt idx="89">
                  <c:v>-196.14764676432</c:v>
                </c:pt>
                <c:pt idx="90">
                  <c:v>-199.11742486061408</c:v>
                </c:pt>
                <c:pt idx="91">
                  <c:v>-202.08906458639959</c:v>
                </c:pt>
                <c:pt idx="92">
                  <c:v>-205.06245842878891</c:v>
                </c:pt>
                <c:pt idx="93">
                  <c:v>-208.03750494466243</c:v>
                </c:pt>
                <c:pt idx="94">
                  <c:v>-211.01410843055942</c:v>
                </c:pt>
                <c:pt idx="95">
                  <c:v>-213.99217860932325</c:v>
                </c:pt>
                <c:pt idx="96">
                  <c:v>-216.97163033277093</c:v>
                </c:pt>
                <c:pt idx="97">
                  <c:v>-219.952383299677</c:v>
                </c:pt>
                <c:pt idx="98">
                  <c:v>-222.93436178838098</c:v>
                </c:pt>
                <c:pt idx="99">
                  <c:v>-225.91749440334789</c:v>
                </c:pt>
                <c:pt idx="100">
                  <c:v>-228.90171383503375</c:v>
                </c:pt>
                <c:pt idx="101">
                  <c:v>-231.88695663242791</c:v>
                </c:pt>
                <c:pt idx="102">
                  <c:v>-234.87316298766805</c:v>
                </c:pt>
                <c:pt idx="103">
                  <c:v>-237.86027653214441</c:v>
                </c:pt>
                <c:pt idx="104">
                  <c:v>-240.84824414353221</c:v>
                </c:pt>
                <c:pt idx="105">
                  <c:v>-243.8370157632144</c:v>
                </c:pt>
                <c:pt idx="106">
                  <c:v>-246.82654422357621</c:v>
                </c:pt>
                <c:pt idx="107">
                  <c:v>-249.8167850846767</c:v>
                </c:pt>
                <c:pt idx="108">
                  <c:v>-252.80769647982225</c:v>
                </c:pt>
                <c:pt idx="109">
                  <c:v>-255.79923896958755</c:v>
                </c:pt>
                <c:pt idx="110">
                  <c:v>-258.79137540385051</c:v>
                </c:pt>
                <c:pt idx="111">
                  <c:v>-261.78407079142568</c:v>
                </c:pt>
                <c:pt idx="112">
                  <c:v>-264.77729217690074</c:v>
                </c:pt>
                <c:pt idx="113">
                  <c:v>-267.77100852429896</c:v>
                </c:pt>
                <c:pt idx="114">
                  <c:v>-270.76519060720722</c:v>
                </c:pt>
                <c:pt idx="115">
                  <c:v>-273.7598109050279</c:v>
                </c:pt>
                <c:pt idx="116">
                  <c:v>-276.75484350502779</c:v>
                </c:pt>
                <c:pt idx="117">
                  <c:v>-279.75026400987429</c:v>
                </c:pt>
                <c:pt idx="118">
                  <c:v>-282.74604945036378</c:v>
                </c:pt>
                <c:pt idx="119">
                  <c:v>-285.74217820306177</c:v>
                </c:pt>
                <c:pt idx="120">
                  <c:v>-288.73862991258932</c:v>
                </c:pt>
                <c:pt idx="121">
                  <c:v>-291.73538541830175</c:v>
                </c:pt>
                <c:pt idx="122">
                  <c:v>-294.73242668512074</c:v>
                </c:pt>
                <c:pt idx="123">
                  <c:v>-297.72973673829165</c:v>
                </c:pt>
                <c:pt idx="124">
                  <c:v>-300.72729960185046</c:v>
                </c:pt>
                <c:pt idx="125">
                  <c:v>-303.72510024059579</c:v>
                </c:pt>
                <c:pt idx="126">
                  <c:v>-306.72312450537186</c:v>
                </c:pt>
                <c:pt idx="127">
                  <c:v>-309.72135908147851</c:v>
                </c:pt>
                <c:pt idx="128">
                  <c:v>-312.71979144003501</c:v>
                </c:pt>
                <c:pt idx="129">
                  <c:v>-315.71840979213175</c:v>
                </c:pt>
                <c:pt idx="130">
                  <c:v>-318.71720304561529</c:v>
                </c:pt>
                <c:pt idx="131">
                  <c:v>-321.71616076435777</c:v>
                </c:pt>
                <c:pt idx="132">
                  <c:v>-324.715273129872</c:v>
                </c:pt>
                <c:pt idx="133">
                  <c:v>-327.71453090513978</c:v>
                </c:pt>
                <c:pt idx="134">
                  <c:v>-330.71392540052841</c:v>
                </c:pt>
                <c:pt idx="135">
                  <c:v>-333.71344844167783</c:v>
                </c:pt>
                <c:pt idx="136">
                  <c:v>-338.21295821153041</c:v>
                </c:pt>
                <c:pt idx="137">
                  <c:v>-342.71271968142111</c:v>
                </c:pt>
                <c:pt idx="138">
                  <c:v>-347.21271022671471</c:v>
                </c:pt>
                <c:pt idx="139">
                  <c:v>-351.71290924369288</c:v>
                </c:pt>
                <c:pt idx="140">
                  <c:v>-356.21329797044251</c:v>
                </c:pt>
                <c:pt idx="141">
                  <c:v>-360.71385932345868</c:v>
                </c:pt>
                <c:pt idx="142">
                  <c:v>-365.21457774860227</c:v>
                </c:pt>
                <c:pt idx="143">
                  <c:v>-369.71543908516793</c:v>
                </c:pt>
                <c:pt idx="144">
                  <c:v>-374.21643044192399</c:v>
                </c:pt>
                <c:pt idx="145">
                  <c:v>-378.7175400840826</c:v>
                </c:pt>
                <c:pt idx="146">
                  <c:v>-383.21875733024734</c:v>
                </c:pt>
                <c:pt idx="147">
                  <c:v>-387.720072458468</c:v>
                </c:pt>
                <c:pt idx="148">
                  <c:v>-393.72196352311681</c:v>
                </c:pt>
                <c:pt idx="149">
                  <c:v>-399.72399627503381</c:v>
                </c:pt>
                <c:pt idx="150">
                  <c:v>-405.72615360727821</c:v>
                </c:pt>
                <c:pt idx="151">
                  <c:v>-411.72842046996334</c:v>
                </c:pt>
                <c:pt idx="152">
                  <c:v>-417.73078362408182</c:v>
                </c:pt>
                <c:pt idx="153">
                  <c:v>-423.73323142462232</c:v>
                </c:pt>
                <c:pt idx="154">
                  <c:v>-429.73575362951772</c:v>
                </c:pt>
                <c:pt idx="155">
                  <c:v>-435.73834123136874</c:v>
                </c:pt>
                <c:pt idx="156">
                  <c:v>-441.74098630924635</c:v>
                </c:pt>
                <c:pt idx="157">
                  <c:v>-447.74368189819216</c:v>
                </c:pt>
                <c:pt idx="158">
                  <c:v>-453.74642187431601</c:v>
                </c:pt>
                <c:pt idx="159">
                  <c:v>-459.74920085363823</c:v>
                </c:pt>
                <c:pt idx="160">
                  <c:v>-465.7520141030414</c:v>
                </c:pt>
                <c:pt idx="161">
                  <c:v>-471.75485746189025</c:v>
                </c:pt>
                <c:pt idx="162">
                  <c:v>-477.75772727304854</c:v>
                </c:pt>
                <c:pt idx="163">
                  <c:v>-483.76062032217226</c:v>
                </c:pt>
                <c:pt idx="164">
                  <c:v>-489.76353378429104</c:v>
                </c:pt>
                <c:pt idx="165">
                  <c:v>-495.76646517680757</c:v>
                </c:pt>
              </c:numCache>
            </c:numRef>
          </c:yVal>
          <c:smooth val="1"/>
          <c:extLst>
            <c:ext xmlns:c16="http://schemas.microsoft.com/office/drawing/2014/chart" uri="{C3380CC4-5D6E-409C-BE32-E72D297353CC}">
              <c16:uniqueId val="{00000000-ABB0-4892-86EE-65B97AFE7A64}"/>
            </c:ext>
          </c:extLst>
        </c:ser>
        <c:dLbls>
          <c:showLegendKey val="0"/>
          <c:showVal val="0"/>
          <c:showCatName val="0"/>
          <c:showSerName val="0"/>
          <c:showPercent val="0"/>
          <c:showBubbleSize val="0"/>
        </c:dLbls>
        <c:axId val="1662318303"/>
        <c:axId val="1662304575"/>
      </c:scatterChart>
      <c:valAx>
        <c:axId val="166231830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horizontal</a:t>
                </a:r>
                <a:r>
                  <a:rPr lang="de-DE" baseline="0"/>
                  <a:t> Distance [m]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2304575"/>
        <c:crosses val="autoZero"/>
        <c:crossBetween val="midCat"/>
      </c:valAx>
      <c:valAx>
        <c:axId val="16623045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height [m]</a:t>
                </a:r>
              </a:p>
            </c:rich>
          </c:tx>
          <c:layout>
            <c:manualLayout>
              <c:xMode val="edge"/>
              <c:yMode val="edge"/>
              <c:x val="2.7777777777777776E-2"/>
              <c:y val="0.4148377806940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231830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Impact Angle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'Impact angle inputs'!$P$2</c:f>
              <c:strCache>
                <c:ptCount val="1"/>
                <c:pt idx="0">
                  <c:v>Horizontal Dist [m]</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'Impact angle inputs'!$Q$3:$Q$136</c:f>
              <c:numCache>
                <c:formatCode>General</c:formatCode>
                <c:ptCount val="134"/>
                <c:pt idx="0">
                  <c:v>0</c:v>
                </c:pt>
                <c:pt idx="1">
                  <c:v>-4.905000000000001E-2</c:v>
                </c:pt>
                <c:pt idx="2">
                  <c:v>-0.19484963763529525</c:v>
                </c:pt>
                <c:pt idx="3">
                  <c:v>-0.43480262780504281</c:v>
                </c:pt>
                <c:pt idx="4">
                  <c:v>-0.76650447347291717</c:v>
                </c:pt>
                <c:pt idx="5">
                  <c:v>-1.1877104565968541</c:v>
                </c:pt>
                <c:pt idx="6">
                  <c:v>-1.6963076797837311</c:v>
                </c:pt>
                <c:pt idx="7">
                  <c:v>-2.2902906336612894</c:v>
                </c:pt>
                <c:pt idx="8">
                  <c:v>-2.9677398820991123</c:v>
                </c:pt>
                <c:pt idx="9">
                  <c:v>-3.7268035448273702</c:v>
                </c:pt>
                <c:pt idx="10">
                  <c:v>-4.5656813204985092</c:v>
                </c:pt>
                <c:pt idx="11">
                  <c:v>-5.4826108376066198</c:v>
                </c:pt>
                <c:pt idx="12">
                  <c:v>-6.4758561500480862</c:v>
                </c:pt>
                <c:pt idx="13">
                  <c:v>-7.5436982121102485</c:v>
                </c:pt>
                <c:pt idx="14">
                  <c:v>-8.6844271775192716</c:v>
                </c:pt>
                <c:pt idx="15">
                  <c:v>-9.8963363716405404</c:v>
                </c:pt>
                <c:pt idx="16">
                  <c:v>-11.177717787321669</c:v>
                </c:pt>
                <c:pt idx="17">
                  <c:v>-12.526858955035928</c:v>
                </c:pt>
                <c:pt idx="18">
                  <c:v>-13.942041038277498</c:v>
                </c:pt>
                <c:pt idx="19">
                  <c:v>-15.421538006485576</c:v>
                </c:pt>
                <c:pt idx="20">
                  <c:v>-16.963616740645609</c:v>
                </c:pt>
                <c:pt idx="21">
                  <c:v>-18.566537931327559</c:v>
                </c:pt>
                <c:pt idx="22">
                  <c:v>-20.228557635232242</c:v>
                </c:pt>
                <c:pt idx="23">
                  <c:v>-21.947929364124597</c:v>
                </c:pt>
                <c:pt idx="24">
                  <c:v>-23.72290658904403</c:v>
                </c:pt>
                <c:pt idx="25">
                  <c:v>-25.551745552561943</c:v>
                </c:pt>
                <c:pt idx="26">
                  <c:v>-27.4327082922727</c:v>
                </c:pt>
                <c:pt idx="27">
                  <c:v>-29.364065789346366</c:v>
                </c:pt>
                <c:pt idx="28">
                  <c:v>-31.344101166572017</c:v>
                </c:pt>
                <c:pt idx="29">
                  <c:v>-33.371112870656013</c:v>
                </c:pt>
                <c:pt idx="30">
                  <c:v>-35.443417783434477</c:v>
                </c:pt>
                <c:pt idx="31">
                  <c:v>-37.559354215982708</c:v>
                </c:pt>
                <c:pt idx="32">
                  <c:v>-39.7172847482625</c:v>
                </c:pt>
                <c:pt idx="33">
                  <c:v>-41.915598884884389</c:v>
                </c:pt>
                <c:pt idx="34">
                  <c:v>-44.152715504743846</c:v>
                </c:pt>
                <c:pt idx="35">
                  <c:v>-46.427085088711166</c:v>
                </c:pt>
                <c:pt idx="36">
                  <c:v>-48.737191715224718</c:v>
                </c:pt>
                <c:pt idx="37">
                  <c:v>-51.081554818579484</c:v>
                </c:pt>
                <c:pt idx="38">
                  <c:v>-53.45873070895319</c:v>
                </c:pt>
                <c:pt idx="39">
                  <c:v>-55.867313856811826</c:v>
                </c:pt>
                <c:pt idx="40">
                  <c:v>-58.305937947332353</c:v>
                </c:pt>
                <c:pt idx="41">
                  <c:v>-60.773276712923511</c:v>
                </c:pt>
                <c:pt idx="42">
                  <c:v>-63.268044553866311</c:v>
                </c:pt>
                <c:pt idx="43">
                  <c:v>-65.788996958586452</c:v>
                </c:pt>
                <c:pt idx="44">
                  <c:v>-68.334930736162718</c:v>
                </c:pt>
                <c:pt idx="45">
                  <c:v>-70.904684074414803</c:v>
                </c:pt>
                <c:pt idx="46">
                  <c:v>-73.497136437351884</c:v>
                </c:pt>
                <c:pt idx="47">
                  <c:v>-76.111208315937816</c:v>
                </c:pt>
                <c:pt idx="48">
                  <c:v>-78.745860846085861</c:v>
                </c:pt>
                <c:pt idx="49">
                  <c:v>-81.40009530756889</c:v>
                </c:pt>
                <c:pt idx="50">
                  <c:v>-84.072952517154661</c:v>
                </c:pt>
                <c:pt idx="51">
                  <c:v>-86.763512128782622</c:v>
                </c:pt>
                <c:pt idx="52">
                  <c:v>-89.470891853011267</c:v>
                </c:pt>
                <c:pt idx="53">
                  <c:v>-92.194246607311712</c:v>
                </c:pt>
                <c:pt idx="54">
                  <c:v>-94.932767608082145</c:v>
                </c:pt>
                <c:pt idx="55">
                  <c:v>-97.68568141452549</c:v>
                </c:pt>
                <c:pt idx="56">
                  <c:v>-100.45224893378921</c:v>
                </c:pt>
                <c:pt idx="57">
                  <c:v>-103.2317643960172</c:v>
                </c:pt>
                <c:pt idx="58">
                  <c:v>-106.02355430722676</c:v>
                </c:pt>
                <c:pt idx="59">
                  <c:v>-108.82697638720211</c:v>
                </c:pt>
                <c:pt idx="60">
                  <c:v>-111.64141849889802</c:v>
                </c:pt>
                <c:pt idx="61">
                  <c:v>-114.4662975751805</c:v>
                </c:pt>
                <c:pt idx="62">
                  <c:v>-117.30105854809496</c:v>
                </c:pt>
                <c:pt idx="63">
                  <c:v>-120.14517328525356</c:v>
                </c:pt>
                <c:pt idx="64">
                  <c:v>-122.99813953737171</c:v>
                </c:pt>
                <c:pt idx="65">
                  <c:v>-125.85947990045845</c:v>
                </c:pt>
                <c:pt idx="66">
                  <c:v>-128.7287407956816</c:v>
                </c:pt>
                <c:pt idx="67">
                  <c:v>-131.60549146947969</c:v>
                </c:pt>
                <c:pt idx="68">
                  <c:v>-134.48932301608289</c:v>
                </c:pt>
                <c:pt idx="69">
                  <c:v>-137.37984742423106</c:v>
                </c:pt>
                <c:pt idx="70">
                  <c:v>-140.27669664953626</c:v>
                </c:pt>
                <c:pt idx="71">
                  <c:v>-143.17952171363103</c:v>
                </c:pt>
                <c:pt idx="72">
                  <c:v>-146.08799183096704</c:v>
                </c:pt>
                <c:pt idx="73">
                  <c:v>-149.00179356388213</c:v>
                </c:pt>
                <c:pt idx="74">
                  <c:v>-151.92063000633462</c:v>
                </c:pt>
                <c:pt idx="75">
                  <c:v>-154.84421999650857</c:v>
                </c:pt>
                <c:pt idx="76">
                  <c:v>-157.77229735832424</c:v>
                </c:pt>
                <c:pt idx="77">
                  <c:v>-160.70461017173733</c:v>
                </c:pt>
                <c:pt idx="78">
                  <c:v>-163.6409200715822</c:v>
                </c:pt>
                <c:pt idx="79">
                  <c:v>-166.58100157460257</c:v>
                </c:pt>
                <c:pt idx="80">
                  <c:v>-169.52464143421744</c:v>
                </c:pt>
                <c:pt idx="81">
                  <c:v>-172.47163802249128</c:v>
                </c:pt>
                <c:pt idx="82">
                  <c:v>-175.42180073870887</c:v>
                </c:pt>
                <c:pt idx="83">
                  <c:v>-178.37494944390227</c:v>
                </c:pt>
                <c:pt idx="84">
                  <c:v>-181.33091392063156</c:v>
                </c:pt>
                <c:pt idx="85">
                  <c:v>-184.28953335728869</c:v>
                </c:pt>
                <c:pt idx="86">
                  <c:v>-187.25065585616525</c:v>
                </c:pt>
                <c:pt idx="87">
                  <c:v>-190.21413796450915</c:v>
                </c:pt>
                <c:pt idx="88">
                  <c:v>-193.1798442277815</c:v>
                </c:pt>
                <c:pt idx="89">
                  <c:v>-196.14764676432</c:v>
                </c:pt>
                <c:pt idx="90">
                  <c:v>-199.11742486061408</c:v>
                </c:pt>
                <c:pt idx="91">
                  <c:v>-202.08906458639959</c:v>
                </c:pt>
                <c:pt idx="92">
                  <c:v>-205.06245842878891</c:v>
                </c:pt>
                <c:pt idx="93">
                  <c:v>-208.03750494466243</c:v>
                </c:pt>
                <c:pt idx="94">
                  <c:v>-211.01410843055942</c:v>
                </c:pt>
                <c:pt idx="95">
                  <c:v>-213.99217860932325</c:v>
                </c:pt>
                <c:pt idx="96">
                  <c:v>-216.97163033277093</c:v>
                </c:pt>
                <c:pt idx="97">
                  <c:v>-219.952383299677</c:v>
                </c:pt>
                <c:pt idx="98">
                  <c:v>-222.93436178838098</c:v>
                </c:pt>
                <c:pt idx="99">
                  <c:v>-225.91749440334789</c:v>
                </c:pt>
                <c:pt idx="100">
                  <c:v>-228.90171383503375</c:v>
                </c:pt>
                <c:pt idx="101">
                  <c:v>-231.88695663242791</c:v>
                </c:pt>
                <c:pt idx="102">
                  <c:v>-234.87316298766805</c:v>
                </c:pt>
                <c:pt idx="103">
                  <c:v>-237.86027653214441</c:v>
                </c:pt>
                <c:pt idx="104">
                  <c:v>-240.84824414353221</c:v>
                </c:pt>
                <c:pt idx="105">
                  <c:v>-243.8370157632144</c:v>
                </c:pt>
                <c:pt idx="106">
                  <c:v>-246.82654422357621</c:v>
                </c:pt>
                <c:pt idx="107">
                  <c:v>-249.8167850846767</c:v>
                </c:pt>
                <c:pt idx="108">
                  <c:v>-252.80769647982225</c:v>
                </c:pt>
                <c:pt idx="109">
                  <c:v>-255.79923896958755</c:v>
                </c:pt>
                <c:pt idx="110">
                  <c:v>-258.79137540385051</c:v>
                </c:pt>
                <c:pt idx="111">
                  <c:v>-261.78407079142568</c:v>
                </c:pt>
                <c:pt idx="112">
                  <c:v>-264.77729217690074</c:v>
                </c:pt>
                <c:pt idx="113">
                  <c:v>-267.77100852429896</c:v>
                </c:pt>
                <c:pt idx="114">
                  <c:v>-270.76519060720722</c:v>
                </c:pt>
                <c:pt idx="115">
                  <c:v>-273.7598109050279</c:v>
                </c:pt>
                <c:pt idx="116">
                  <c:v>-276.75484350502779</c:v>
                </c:pt>
                <c:pt idx="117">
                  <c:v>-279.75026400987429</c:v>
                </c:pt>
                <c:pt idx="118">
                  <c:v>-282.74604945036378</c:v>
                </c:pt>
                <c:pt idx="119">
                  <c:v>-285.74217820306177</c:v>
                </c:pt>
                <c:pt idx="120">
                  <c:v>-288.73862991258932</c:v>
                </c:pt>
                <c:pt idx="121">
                  <c:v>-291.73538541830175</c:v>
                </c:pt>
                <c:pt idx="122">
                  <c:v>-294.73242668512074</c:v>
                </c:pt>
                <c:pt idx="123">
                  <c:v>-297.72973673829165</c:v>
                </c:pt>
                <c:pt idx="124">
                  <c:v>-300.72729960185046</c:v>
                </c:pt>
                <c:pt idx="125">
                  <c:v>-303.72510024059579</c:v>
                </c:pt>
                <c:pt idx="126">
                  <c:v>-306.72312450537186</c:v>
                </c:pt>
                <c:pt idx="127">
                  <c:v>-309.72135908147851</c:v>
                </c:pt>
                <c:pt idx="128">
                  <c:v>-312.71979144003501</c:v>
                </c:pt>
                <c:pt idx="129">
                  <c:v>-315.71840979213175</c:v>
                </c:pt>
                <c:pt idx="130">
                  <c:v>-318.71720304561529</c:v>
                </c:pt>
                <c:pt idx="131">
                  <c:v>-321.71616076435777</c:v>
                </c:pt>
                <c:pt idx="132">
                  <c:v>-324.715273129872</c:v>
                </c:pt>
                <c:pt idx="133">
                  <c:v>-327.71453090513978</c:v>
                </c:pt>
              </c:numCache>
            </c:numRef>
          </c:xVal>
          <c:yVal>
            <c:numRef>
              <c:f>'Impact angle inputs'!$O$3:$O$136</c:f>
              <c:numCache>
                <c:formatCode>General</c:formatCode>
                <c:ptCount val="134"/>
                <c:pt idx="0">
                  <c:v>0</c:v>
                </c:pt>
                <c:pt idx="1">
                  <c:v>-2.2236832497487971</c:v>
                </c:pt>
                <c:pt idx="2">
                  <c:v>-4.5032882177923881</c:v>
                </c:pt>
                <c:pt idx="3">
                  <c:v>-6.8309043577129014</c:v>
                </c:pt>
                <c:pt idx="4">
                  <c:v>-9.1977907835072248</c:v>
                </c:pt>
                <c:pt idx="5">
                  <c:v>-11.594525385401477</c:v>
                </c:pt>
                <c:pt idx="6">
                  <c:v>-14.011190304495992</c:v>
                </c:pt>
                <c:pt idx="7">
                  <c:v>-16.437585096224016</c:v>
                </c:pt>
                <c:pt idx="8">
                  <c:v>-18.863456133673044</c:v>
                </c:pt>
                <c:pt idx="9">
                  <c:v>-21.278729120172258</c:v>
                </c:pt>
                <c:pt idx="10">
                  <c:v>-23.673731273506778</c:v>
                </c:pt>
                <c:pt idx="11">
                  <c:v>-26.039390862341182</c:v>
                </c:pt>
                <c:pt idx="12">
                  <c:v>-28.3674041308082</c:v>
                </c:pt>
                <c:pt idx="13">
                  <c:v>-30.650362858160758</c:v>
                </c:pt>
                <c:pt idx="14">
                  <c:v>-32.881839379913984</c:v>
                </c:pt>
                <c:pt idx="15">
                  <c:v>-35.056429356323214</c:v>
                </c:pt>
                <c:pt idx="16">
                  <c:v>-37.169755513256248</c:v>
                </c:pt>
                <c:pt idx="17">
                  <c:v>-39.218437744254842</c:v>
                </c:pt>
                <c:pt idx="18">
                  <c:v>-41.200036255465108</c:v>
                </c:pt>
                <c:pt idx="19">
                  <c:v>-43.112974901382096</c:v>
                </c:pt>
                <c:pt idx="20">
                  <c:v>-44.956451640898109</c:v>
                </c:pt>
                <c:pt idx="21">
                  <c:v>-46.7303423312229</c:v>
                </c:pt>
                <c:pt idx="22">
                  <c:v>-48.435103069885677</c:v>
                </c:pt>
                <c:pt idx="23">
                  <c:v>-50.071675166853638</c:v>
                </c:pt>
                <c:pt idx="24">
                  <c:v>-51.641395714776984</c:v>
                </c:pt>
                <c:pt idx="25">
                  <c:v>-53.145915716433329</c:v>
                </c:pt>
                <c:pt idx="26">
                  <c:v>-54.587126875307511</c:v>
                </c:pt>
                <c:pt idx="27">
                  <c:v>-55.967097476540836</c:v>
                </c:pt>
                <c:pt idx="28">
                  <c:v>-57.288017277224256</c:v>
                </c:pt>
                <c:pt idx="29">
                  <c:v>-58.552150969312805</c:v>
                </c:pt>
                <c:pt idx="30">
                  <c:v>-59.761799550578871</c:v>
                </c:pt>
                <c:pt idx="31">
                  <c:v>-60.919268812480411</c:v>
                </c:pt>
                <c:pt idx="32">
                  <c:v>-62.026844103503642</c:v>
                </c:pt>
                <c:pt idx="33">
                  <c:v>-63.086770530539546</c:v>
                </c:pt>
                <c:pt idx="34">
                  <c:v>-64.101237801152763</c:v>
                </c:pt>
                <c:pt idx="35">
                  <c:v>-65.072368972097252</c:v>
                </c:pt>
                <c:pt idx="36">
                  <c:v>-66.002212443574678</c:v>
                </c:pt>
                <c:pt idx="37">
                  <c:v>-66.892736616977373</c:v>
                </c:pt>
                <c:pt idx="38">
                  <c:v>-67.745826711081463</c:v>
                </c:pt>
                <c:pt idx="39">
                  <c:v>-68.563283304598556</c:v>
                </c:pt>
                <c:pt idx="40">
                  <c:v>-69.3468222397739</c:v>
                </c:pt>
                <c:pt idx="41">
                  <c:v>-70.098075581439815</c:v>
                </c:pt>
                <c:pt idx="42">
                  <c:v>-70.818593378370807</c:v>
                </c:pt>
                <c:pt idx="43">
                  <c:v>-71.509846019153898</c:v>
                </c:pt>
                <c:pt idx="44">
                  <c:v>-72.173227013560165</c:v>
                </c:pt>
                <c:pt idx="45">
                  <c:v>-72.810056063196981</c:v>
                </c:pt>
                <c:pt idx="46">
                  <c:v>-73.421582312708708</c:v>
                </c:pt>
                <c:pt idx="47">
                  <c:v>-74.008987695649722</c:v>
                </c:pt>
                <c:pt idx="48">
                  <c:v>-74.573390308020024</c:v>
                </c:pt>
                <c:pt idx="49">
                  <c:v>-75.115847757919809</c:v>
                </c:pt>
                <c:pt idx="50">
                  <c:v>-75.637360452373997</c:v>
                </c:pt>
                <c:pt idx="51">
                  <c:v>-76.13887479256546</c:v>
                </c:pt>
                <c:pt idx="52">
                  <c:v>-76.6212862569013</c:v>
                </c:pt>
                <c:pt idx="53">
                  <c:v>-77.085442357864068</c:v>
                </c:pt>
                <c:pt idx="54">
                  <c:v>-77.532145463764422</c:v>
                </c:pt>
                <c:pt idx="55">
                  <c:v>-77.962155480559289</c:v>
                </c:pt>
                <c:pt idx="56">
                  <c:v>-78.376192392038874</c:v>
                </c:pt>
                <c:pt idx="57">
                  <c:v>-78.774938659086999</c:v>
                </c:pt>
                <c:pt idx="58">
                  <c:v>-79.159041480526469</c:v>
                </c:pt>
                <c:pt idx="59">
                  <c:v>-79.529114919391347</c:v>
                </c:pt>
                <c:pt idx="60">
                  <c:v>-79.885741899417482</c:v>
                </c:pt>
                <c:pt idx="61">
                  <c:v>-80.229476077190341</c:v>
                </c:pt>
                <c:pt idx="62">
                  <c:v>-80.560843595799668</c:v>
                </c:pt>
                <c:pt idx="63">
                  <c:v>-80.880344726075762</c:v>
                </c:pt>
                <c:pt idx="64">
                  <c:v>-81.188455401563544</c:v>
                </c:pt>
                <c:pt idx="65">
                  <c:v>-81.485628653364358</c:v>
                </c:pt>
                <c:pt idx="66">
                  <c:v>-81.772295950865342</c:v>
                </c:pt>
                <c:pt idx="67">
                  <c:v>-82.048868454207692</c:v>
                </c:pt>
                <c:pt idx="68">
                  <c:v>-82.31573818413311</c:v>
                </c:pt>
                <c:pt idx="69">
                  <c:v>-82.573279114606365</c:v>
                </c:pt>
                <c:pt idx="70">
                  <c:v>-82.821848193352693</c:v>
                </c:pt>
                <c:pt idx="71">
                  <c:v>-83.061786295178905</c:v>
                </c:pt>
                <c:pt idx="72">
                  <c:v>-83.293419112674286</c:v>
                </c:pt>
                <c:pt idx="73">
                  <c:v>-83.517057988615065</c:v>
                </c:pt>
                <c:pt idx="74">
                  <c:v>-83.733000694129913</c:v>
                </c:pt>
                <c:pt idx="75">
                  <c:v>-83.941532156423804</c:v>
                </c:pt>
                <c:pt idx="76">
                  <c:v>-84.142925139608934</c:v>
                </c:pt>
                <c:pt idx="77">
                  <c:v>-84.337440881951238</c:v>
                </c:pt>
                <c:pt idx="78">
                  <c:v>-84.52532969261523</c:v>
                </c:pt>
                <c:pt idx="79">
                  <c:v>-84.706831510773426</c:v>
                </c:pt>
                <c:pt idx="80">
                  <c:v>-84.882176429744746</c:v>
                </c:pt>
                <c:pt idx="81">
                  <c:v>-85.051585188634959</c:v>
                </c:pt>
                <c:pt idx="82">
                  <c:v>-85.215269633774028</c:v>
                </c:pt>
                <c:pt idx="83">
                  <c:v>-85.373433152077453</c:v>
                </c:pt>
                <c:pt idx="84">
                  <c:v>-85.526271078303523</c:v>
                </c:pt>
                <c:pt idx="85">
                  <c:v>-85.673971078032395</c:v>
                </c:pt>
                <c:pt idx="86">
                  <c:v>-85.816713508058399</c:v>
                </c:pt>
                <c:pt idx="87">
                  <c:v>-85.954671755761083</c:v>
                </c:pt>
                <c:pt idx="88">
                  <c:v>-86.088012558904225</c:v>
                </c:pt>
                <c:pt idx="89">
                  <c:v>-86.216896307204195</c:v>
                </c:pt>
                <c:pt idx="90">
                  <c:v>-86.341477326909086</c:v>
                </c:pt>
                <c:pt idx="91">
                  <c:v>-86.461904149537119</c:v>
                </c:pt>
                <c:pt idx="92">
                  <c:v>-86.578319765838145</c:v>
                </c:pt>
                <c:pt idx="93">
                  <c:v>-86.69086186596202</c:v>
                </c:pt>
                <c:pt idx="94">
                  <c:v>-86.799663066745282</c:v>
                </c:pt>
                <c:pt idx="95">
                  <c:v>-86.904851126959713</c:v>
                </c:pt>
                <c:pt idx="96">
                  <c:v>-87.006549151303929</c:v>
                </c:pt>
                <c:pt idx="97">
                  <c:v>-87.104875783862312</c:v>
                </c:pt>
                <c:pt idx="98">
                  <c:v>-87.199945391701206</c:v>
                </c:pt>
                <c:pt idx="99">
                  <c:v>-87.291868239224954</c:v>
                </c:pt>
                <c:pt idx="100">
                  <c:v>-87.380750653867509</c:v>
                </c:pt>
                <c:pt idx="101">
                  <c:v>-87.466695183654807</c:v>
                </c:pt>
                <c:pt idx="102">
                  <c:v>-87.549800747133986</c:v>
                </c:pt>
                <c:pt idx="103">
                  <c:v>-87.63016277613022</c:v>
                </c:pt>
                <c:pt idx="104">
                  <c:v>-87.707873351759162</c:v>
                </c:pt>
                <c:pt idx="105">
                  <c:v>-87.783021334092496</c:v>
                </c:pt>
                <c:pt idx="106">
                  <c:v>-87.855692485846689</c:v>
                </c:pt>
                <c:pt idx="107">
                  <c:v>-87.925969590438569</c:v>
                </c:pt>
                <c:pt idx="108">
                  <c:v>-87.993932564728269</c:v>
                </c:pt>
                <c:pt idx="109">
                  <c:v>-88.059658566747444</c:v>
                </c:pt>
                <c:pt idx="110">
                  <c:v>-88.123222098690988</c:v>
                </c:pt>
                <c:pt idx="111">
                  <c:v>-88.184695105431146</c:v>
                </c:pt>
                <c:pt idx="112">
                  <c:v>-88.244147068796011</c:v>
                </c:pt>
                <c:pt idx="113">
                  <c:v>-88.301645097838147</c:v>
                </c:pt>
                <c:pt idx="114">
                  <c:v>-88.357254015304335</c:v>
                </c:pt>
                <c:pt idx="115">
                  <c:v>-88.411036440503807</c:v>
                </c:pt>
                <c:pt idx="116">
                  <c:v>-88.463052868759377</c:v>
                </c:pt>
                <c:pt idx="117">
                  <c:v>-88.513361747614454</c:v>
                </c:pt>
                <c:pt idx="118">
                  <c:v>-88.562019549957895</c:v>
                </c:pt>
                <c:pt idx="119">
                  <c:v>-88.609080844218539</c:v>
                </c:pt>
                <c:pt idx="120">
                  <c:v>-88.654598361771917</c:v>
                </c:pt>
                <c:pt idx="121">
                  <c:v>-88.698623061693112</c:v>
                </c:pt>
                <c:pt idx="122">
                  <c:v>-88.741204192981456</c:v>
                </c:pt>
                <c:pt idx="123">
                  <c:v>-88.782389354375624</c:v>
                </c:pt>
                <c:pt idx="124">
                  <c:v>-88.822224551870192</c:v>
                </c:pt>
                <c:pt idx="125">
                  <c:v>-88.860754254038966</c:v>
                </c:pt>
                <c:pt idx="126">
                  <c:v>-88.898021445263836</c:v>
                </c:pt>
                <c:pt idx="127">
                  <c:v>-88.934067676962528</c:v>
                </c:pt>
                <c:pt idx="128">
                  <c:v>-88.968933116903514</c:v>
                </c:pt>
                <c:pt idx="129">
                  <c:v>-89.002656596691267</c:v>
                </c:pt>
                <c:pt idx="130">
                  <c:v>-89.03527565750079</c:v>
                </c:pt>
                <c:pt idx="131">
                  <c:v>-89.06682659413589</c:v>
                </c:pt>
                <c:pt idx="132">
                  <c:v>-89.097344497481856</c:v>
                </c:pt>
                <c:pt idx="133">
                  <c:v>-89.126863295419554</c:v>
                </c:pt>
              </c:numCache>
            </c:numRef>
          </c:yVal>
          <c:smooth val="1"/>
          <c:extLst>
            <c:ext xmlns:c16="http://schemas.microsoft.com/office/drawing/2014/chart" uri="{C3380CC4-5D6E-409C-BE32-E72D297353CC}">
              <c16:uniqueId val="{00000000-A058-49D8-858A-5F83D1316C44}"/>
            </c:ext>
          </c:extLst>
        </c:ser>
        <c:dLbls>
          <c:showLegendKey val="0"/>
          <c:showVal val="0"/>
          <c:showCatName val="0"/>
          <c:showSerName val="0"/>
          <c:showPercent val="0"/>
          <c:showBubbleSize val="0"/>
        </c:dLbls>
        <c:axId val="1662318303"/>
        <c:axId val="1662304575"/>
      </c:scatterChart>
      <c:valAx>
        <c:axId val="166231830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baseline="0"/>
                  <a:t>Height [m]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2304575"/>
        <c:crosses val="autoZero"/>
        <c:crossBetween val="midCat"/>
      </c:valAx>
      <c:valAx>
        <c:axId val="16623045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Impact angle [deg]</a:t>
                </a:r>
              </a:p>
            </c:rich>
          </c:tx>
          <c:layout>
            <c:manualLayout>
              <c:xMode val="edge"/>
              <c:yMode val="edge"/>
              <c:x val="2.7777777777777776E-2"/>
              <c:y val="0.4148377806940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231830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Impact Energy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'Impact angle inputs'!$P$2</c:f>
              <c:strCache>
                <c:ptCount val="1"/>
                <c:pt idx="0">
                  <c:v>Horizontal Dist [m]</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'Impact angle inputs'!$Q$3:$Q$136</c:f>
              <c:numCache>
                <c:formatCode>General</c:formatCode>
                <c:ptCount val="134"/>
                <c:pt idx="0">
                  <c:v>0</c:v>
                </c:pt>
                <c:pt idx="1">
                  <c:v>-4.905000000000001E-2</c:v>
                </c:pt>
                <c:pt idx="2">
                  <c:v>-0.19484963763529525</c:v>
                </c:pt>
                <c:pt idx="3">
                  <c:v>-0.43480262780504281</c:v>
                </c:pt>
                <c:pt idx="4">
                  <c:v>-0.76650447347291717</c:v>
                </c:pt>
                <c:pt idx="5">
                  <c:v>-1.1877104565968541</c:v>
                </c:pt>
                <c:pt idx="6">
                  <c:v>-1.6963076797837311</c:v>
                </c:pt>
                <c:pt idx="7">
                  <c:v>-2.2902906336612894</c:v>
                </c:pt>
                <c:pt idx="8">
                  <c:v>-2.9677398820991123</c:v>
                </c:pt>
                <c:pt idx="9">
                  <c:v>-3.7268035448273702</c:v>
                </c:pt>
                <c:pt idx="10">
                  <c:v>-4.5656813204985092</c:v>
                </c:pt>
                <c:pt idx="11">
                  <c:v>-5.4826108376066198</c:v>
                </c:pt>
                <c:pt idx="12">
                  <c:v>-6.4758561500480862</c:v>
                </c:pt>
                <c:pt idx="13">
                  <c:v>-7.5436982121102485</c:v>
                </c:pt>
                <c:pt idx="14">
                  <c:v>-8.6844271775192716</c:v>
                </c:pt>
                <c:pt idx="15">
                  <c:v>-9.8963363716405404</c:v>
                </c:pt>
                <c:pt idx="16">
                  <c:v>-11.177717787321669</c:v>
                </c:pt>
                <c:pt idx="17">
                  <c:v>-12.526858955035928</c:v>
                </c:pt>
                <c:pt idx="18">
                  <c:v>-13.942041038277498</c:v>
                </c:pt>
                <c:pt idx="19">
                  <c:v>-15.421538006485576</c:v>
                </c:pt>
                <c:pt idx="20">
                  <c:v>-16.963616740645609</c:v>
                </c:pt>
                <c:pt idx="21">
                  <c:v>-18.566537931327559</c:v>
                </c:pt>
                <c:pt idx="22">
                  <c:v>-20.228557635232242</c:v>
                </c:pt>
                <c:pt idx="23">
                  <c:v>-21.947929364124597</c:v>
                </c:pt>
                <c:pt idx="24">
                  <c:v>-23.72290658904403</c:v>
                </c:pt>
                <c:pt idx="25">
                  <c:v>-25.551745552561943</c:v>
                </c:pt>
                <c:pt idx="26">
                  <c:v>-27.4327082922727</c:v>
                </c:pt>
                <c:pt idx="27">
                  <c:v>-29.364065789346366</c:v>
                </c:pt>
                <c:pt idx="28">
                  <c:v>-31.344101166572017</c:v>
                </c:pt>
                <c:pt idx="29">
                  <c:v>-33.371112870656013</c:v>
                </c:pt>
                <c:pt idx="30">
                  <c:v>-35.443417783434477</c:v>
                </c:pt>
                <c:pt idx="31">
                  <c:v>-37.559354215982708</c:v>
                </c:pt>
                <c:pt idx="32">
                  <c:v>-39.7172847482625</c:v>
                </c:pt>
                <c:pt idx="33">
                  <c:v>-41.915598884884389</c:v>
                </c:pt>
                <c:pt idx="34">
                  <c:v>-44.152715504743846</c:v>
                </c:pt>
                <c:pt idx="35">
                  <c:v>-46.427085088711166</c:v>
                </c:pt>
                <c:pt idx="36">
                  <c:v>-48.737191715224718</c:v>
                </c:pt>
                <c:pt idx="37">
                  <c:v>-51.081554818579484</c:v>
                </c:pt>
                <c:pt idx="38">
                  <c:v>-53.45873070895319</c:v>
                </c:pt>
                <c:pt idx="39">
                  <c:v>-55.867313856811826</c:v>
                </c:pt>
                <c:pt idx="40">
                  <c:v>-58.305937947332353</c:v>
                </c:pt>
                <c:pt idx="41">
                  <c:v>-60.773276712923511</c:v>
                </c:pt>
                <c:pt idx="42">
                  <c:v>-63.268044553866311</c:v>
                </c:pt>
                <c:pt idx="43">
                  <c:v>-65.788996958586452</c:v>
                </c:pt>
                <c:pt idx="44">
                  <c:v>-68.334930736162718</c:v>
                </c:pt>
                <c:pt idx="45">
                  <c:v>-70.904684074414803</c:v>
                </c:pt>
                <c:pt idx="46">
                  <c:v>-73.497136437351884</c:v>
                </c:pt>
                <c:pt idx="47">
                  <c:v>-76.111208315937816</c:v>
                </c:pt>
                <c:pt idx="48">
                  <c:v>-78.745860846085861</c:v>
                </c:pt>
                <c:pt idx="49">
                  <c:v>-81.40009530756889</c:v>
                </c:pt>
                <c:pt idx="50">
                  <c:v>-84.072952517154661</c:v>
                </c:pt>
                <c:pt idx="51">
                  <c:v>-86.763512128782622</c:v>
                </c:pt>
                <c:pt idx="52">
                  <c:v>-89.470891853011267</c:v>
                </c:pt>
                <c:pt idx="53">
                  <c:v>-92.194246607311712</c:v>
                </c:pt>
                <c:pt idx="54">
                  <c:v>-94.932767608082145</c:v>
                </c:pt>
                <c:pt idx="55">
                  <c:v>-97.68568141452549</c:v>
                </c:pt>
                <c:pt idx="56">
                  <c:v>-100.45224893378921</c:v>
                </c:pt>
                <c:pt idx="57">
                  <c:v>-103.2317643960172</c:v>
                </c:pt>
                <c:pt idx="58">
                  <c:v>-106.02355430722676</c:v>
                </c:pt>
                <c:pt idx="59">
                  <c:v>-108.82697638720211</c:v>
                </c:pt>
                <c:pt idx="60">
                  <c:v>-111.64141849889802</c:v>
                </c:pt>
                <c:pt idx="61">
                  <c:v>-114.4662975751805</c:v>
                </c:pt>
                <c:pt idx="62">
                  <c:v>-117.30105854809496</c:v>
                </c:pt>
                <c:pt idx="63">
                  <c:v>-120.14517328525356</c:v>
                </c:pt>
                <c:pt idx="64">
                  <c:v>-122.99813953737171</c:v>
                </c:pt>
                <c:pt idx="65">
                  <c:v>-125.85947990045845</c:v>
                </c:pt>
                <c:pt idx="66">
                  <c:v>-128.7287407956816</c:v>
                </c:pt>
                <c:pt idx="67">
                  <c:v>-131.60549146947969</c:v>
                </c:pt>
                <c:pt idx="68">
                  <c:v>-134.48932301608289</c:v>
                </c:pt>
                <c:pt idx="69">
                  <c:v>-137.37984742423106</c:v>
                </c:pt>
                <c:pt idx="70">
                  <c:v>-140.27669664953626</c:v>
                </c:pt>
                <c:pt idx="71">
                  <c:v>-143.17952171363103</c:v>
                </c:pt>
                <c:pt idx="72">
                  <c:v>-146.08799183096704</c:v>
                </c:pt>
                <c:pt idx="73">
                  <c:v>-149.00179356388213</c:v>
                </c:pt>
                <c:pt idx="74">
                  <c:v>-151.92063000633462</c:v>
                </c:pt>
                <c:pt idx="75">
                  <c:v>-154.84421999650857</c:v>
                </c:pt>
                <c:pt idx="76">
                  <c:v>-157.77229735832424</c:v>
                </c:pt>
                <c:pt idx="77">
                  <c:v>-160.70461017173733</c:v>
                </c:pt>
                <c:pt idx="78">
                  <c:v>-163.6409200715822</c:v>
                </c:pt>
                <c:pt idx="79">
                  <c:v>-166.58100157460257</c:v>
                </c:pt>
                <c:pt idx="80">
                  <c:v>-169.52464143421744</c:v>
                </c:pt>
                <c:pt idx="81">
                  <c:v>-172.47163802249128</c:v>
                </c:pt>
                <c:pt idx="82">
                  <c:v>-175.42180073870887</c:v>
                </c:pt>
                <c:pt idx="83">
                  <c:v>-178.37494944390227</c:v>
                </c:pt>
                <c:pt idx="84">
                  <c:v>-181.33091392063156</c:v>
                </c:pt>
                <c:pt idx="85">
                  <c:v>-184.28953335728869</c:v>
                </c:pt>
                <c:pt idx="86">
                  <c:v>-187.25065585616525</c:v>
                </c:pt>
                <c:pt idx="87">
                  <c:v>-190.21413796450915</c:v>
                </c:pt>
                <c:pt idx="88">
                  <c:v>-193.1798442277815</c:v>
                </c:pt>
                <c:pt idx="89">
                  <c:v>-196.14764676432</c:v>
                </c:pt>
                <c:pt idx="90">
                  <c:v>-199.11742486061408</c:v>
                </c:pt>
                <c:pt idx="91">
                  <c:v>-202.08906458639959</c:v>
                </c:pt>
                <c:pt idx="92">
                  <c:v>-205.06245842878891</c:v>
                </c:pt>
                <c:pt idx="93">
                  <c:v>-208.03750494466243</c:v>
                </c:pt>
                <c:pt idx="94">
                  <c:v>-211.01410843055942</c:v>
                </c:pt>
                <c:pt idx="95">
                  <c:v>-213.99217860932325</c:v>
                </c:pt>
                <c:pt idx="96">
                  <c:v>-216.97163033277093</c:v>
                </c:pt>
                <c:pt idx="97">
                  <c:v>-219.952383299677</c:v>
                </c:pt>
                <c:pt idx="98">
                  <c:v>-222.93436178838098</c:v>
                </c:pt>
                <c:pt idx="99">
                  <c:v>-225.91749440334789</c:v>
                </c:pt>
                <c:pt idx="100">
                  <c:v>-228.90171383503375</c:v>
                </c:pt>
                <c:pt idx="101">
                  <c:v>-231.88695663242791</c:v>
                </c:pt>
                <c:pt idx="102">
                  <c:v>-234.87316298766805</c:v>
                </c:pt>
                <c:pt idx="103">
                  <c:v>-237.86027653214441</c:v>
                </c:pt>
                <c:pt idx="104">
                  <c:v>-240.84824414353221</c:v>
                </c:pt>
                <c:pt idx="105">
                  <c:v>-243.8370157632144</c:v>
                </c:pt>
                <c:pt idx="106">
                  <c:v>-246.82654422357621</c:v>
                </c:pt>
                <c:pt idx="107">
                  <c:v>-249.8167850846767</c:v>
                </c:pt>
                <c:pt idx="108">
                  <c:v>-252.80769647982225</c:v>
                </c:pt>
                <c:pt idx="109">
                  <c:v>-255.79923896958755</c:v>
                </c:pt>
                <c:pt idx="110">
                  <c:v>-258.79137540385051</c:v>
                </c:pt>
                <c:pt idx="111">
                  <c:v>-261.78407079142568</c:v>
                </c:pt>
                <c:pt idx="112">
                  <c:v>-264.77729217690074</c:v>
                </c:pt>
                <c:pt idx="113">
                  <c:v>-267.77100852429896</c:v>
                </c:pt>
                <c:pt idx="114">
                  <c:v>-270.76519060720722</c:v>
                </c:pt>
                <c:pt idx="115">
                  <c:v>-273.7598109050279</c:v>
                </c:pt>
                <c:pt idx="116">
                  <c:v>-276.75484350502779</c:v>
                </c:pt>
                <c:pt idx="117">
                  <c:v>-279.75026400987429</c:v>
                </c:pt>
                <c:pt idx="118">
                  <c:v>-282.74604945036378</c:v>
                </c:pt>
                <c:pt idx="119">
                  <c:v>-285.74217820306177</c:v>
                </c:pt>
                <c:pt idx="120">
                  <c:v>-288.73862991258932</c:v>
                </c:pt>
                <c:pt idx="121">
                  <c:v>-291.73538541830175</c:v>
                </c:pt>
                <c:pt idx="122">
                  <c:v>-294.73242668512074</c:v>
                </c:pt>
                <c:pt idx="123">
                  <c:v>-297.72973673829165</c:v>
                </c:pt>
                <c:pt idx="124">
                  <c:v>-300.72729960185046</c:v>
                </c:pt>
                <c:pt idx="125">
                  <c:v>-303.72510024059579</c:v>
                </c:pt>
                <c:pt idx="126">
                  <c:v>-306.72312450537186</c:v>
                </c:pt>
                <c:pt idx="127">
                  <c:v>-309.72135908147851</c:v>
                </c:pt>
                <c:pt idx="128">
                  <c:v>-312.71979144003501</c:v>
                </c:pt>
                <c:pt idx="129">
                  <c:v>-315.71840979213175</c:v>
                </c:pt>
                <c:pt idx="130">
                  <c:v>-318.71720304561529</c:v>
                </c:pt>
                <c:pt idx="131">
                  <c:v>-321.71616076435777</c:v>
                </c:pt>
                <c:pt idx="132">
                  <c:v>-324.715273129872</c:v>
                </c:pt>
                <c:pt idx="133">
                  <c:v>-327.71453090513978</c:v>
                </c:pt>
              </c:numCache>
            </c:numRef>
          </c:xVal>
          <c:yVal>
            <c:numRef>
              <c:f>'Impact angle inputs'!$N$3:$N$136</c:f>
              <c:numCache>
                <c:formatCode>0</c:formatCode>
                <c:ptCount val="134"/>
                <c:pt idx="0">
                  <c:v>1.2167999999999999</c:v>
                </c:pt>
                <c:pt idx="1">
                  <c:v>1.1506096181342225</c:v>
                </c:pt>
                <c:pt idx="2">
                  <c:v>1.093229747416107</c:v>
                </c:pt>
                <c:pt idx="3">
                  <c:v>1.0437256612552981</c:v>
                </c:pt>
                <c:pt idx="4">
                  <c:v>1.0012910545281832</c:v>
                </c:pt>
                <c:pt idx="5">
                  <c:v>0.96522565999309451</c:v>
                </c:pt>
                <c:pt idx="6">
                  <c:v>0.9349171079175792</c:v>
                </c:pt>
                <c:pt idx="7">
                  <c:v>0.90982614876823786</c:v>
                </c:pt>
                <c:pt idx="8">
                  <c:v>0.88947456590939356</c:v>
                </c:pt>
                <c:pt idx="9">
                  <c:v>0.87343525906375241</c:v>
                </c:pt>
                <c:pt idx="10">
                  <c:v>0.86132409416995037</c:v>
                </c:pt>
                <c:pt idx="11">
                  <c:v>0.85279320149866533</c:v>
                </c:pt>
                <c:pt idx="12">
                  <c:v>0.84752546890508118</c:v>
                </c:pt>
                <c:pt idx="13">
                  <c:v>0.84523002636575917</c:v>
                </c:pt>
                <c:pt idx="14">
                  <c:v>0.84563855552673717</c:v>
                </c:pt>
                <c:pt idx="15">
                  <c:v>0.84850228690608975</c:v>
                </c:pt>
                <c:pt idx="16">
                  <c:v>0.85358956991716284</c:v>
                </c:pt>
                <c:pt idx="17">
                  <c:v>0.86068391870324013</c:v>
                </c:pt>
                <c:pt idx="18">
                  <c:v>0.86958245115683663</c:v>
                </c:pt>
                <c:pt idx="19">
                  <c:v>0.88009465035651591</c:v>
                </c:pt>
                <c:pt idx="20">
                  <c:v>0.89204138765260843</c:v>
                </c:pt>
                <c:pt idx="21">
                  <c:v>0.90525415523666608</c:v>
                </c:pt>
                <c:pt idx="22">
                  <c:v>0.91957446355910477</c:v>
                </c:pt>
                <c:pt idx="23">
                  <c:v>0.93485336563113874</c:v>
                </c:pt>
                <c:pt idx="24">
                  <c:v>0.95095107620276331</c:v>
                </c:pt>
                <c:pt idx="25">
                  <c:v>0.96773665914002505</c:v>
                </c:pt>
                <c:pt idx="26">
                  <c:v>0.9850877610918799</c:v>
                </c:pt>
                <c:pt idx="27">
                  <c:v>1.0028903737798656</c:v>
                </c:pt>
                <c:pt idx="28">
                  <c:v>1.0210386109926624</c:v>
                </c:pt>
                <c:pt idx="29">
                  <c:v>1.0394344896478176</c:v>
                </c:pt>
                <c:pt idx="30">
                  <c:v>1.0579877071192114</c:v>
                </c:pt>
                <c:pt idx="31">
                  <c:v>1.0766154094470834</c:v>
                </c:pt>
                <c:pt idx="32">
                  <c:v>1.095241947075658</c:v>
                </c:pt>
                <c:pt idx="33">
                  <c:v>1.1137986164317291</c:v>
                </c:pt>
                <c:pt idx="34">
                  <c:v>1.1322233869981886</c:v>
                </c:pt>
                <c:pt idx="35">
                  <c:v>1.1504606145826213</c:v>
                </c:pt>
                <c:pt idx="36">
                  <c:v>1.1684607422667146</c:v>
                </c:pt>
                <c:pt idx="37">
                  <c:v>1.186179991080951</c:v>
                </c:pt>
                <c:pt idx="38">
                  <c:v>1.2035800428136121</c:v>
                </c:pt>
                <c:pt idx="39">
                  <c:v>1.2206277175646738</c:v>
                </c:pt>
                <c:pt idx="40">
                  <c:v>1.2372946487229428</c:v>
                </c:pt>
                <c:pt idx="41">
                  <c:v>1.2535569580054902</c:v>
                </c:pt>
                <c:pt idx="42">
                  <c:v>1.2693949330762133</c:v>
                </c:pt>
                <c:pt idx="43">
                  <c:v>1.2847927100765948</c:v>
                </c:pt>
                <c:pt idx="44">
                  <c:v>1.2997379631749302</c:v>
                </c:pt>
                <c:pt idx="45">
                  <c:v>1.3142216029863236</c:v>
                </c:pt>
                <c:pt idx="46">
                  <c:v>1.328237485447771</c:v>
                </c:pt>
                <c:pt idx="47">
                  <c:v>1.3417821324614385</c:v>
                </c:pt>
                <c:pt idx="48">
                  <c:v>1.3548544653533185</c:v>
                </c:pt>
                <c:pt idx="49">
                  <c:v>1.3674555519403688</c:v>
                </c:pt>
                <c:pt idx="50">
                  <c:v>1.3795883677617458</c:v>
                </c:pt>
                <c:pt idx="51">
                  <c:v>1.3912575718122322</c:v>
                </c:pt>
                <c:pt idx="52">
                  <c:v>1.402469296920323</c:v>
                </c:pt>
                <c:pt idx="53">
                  <c:v>1.4132309547407611</c:v>
                </c:pt>
                <c:pt idx="54">
                  <c:v>1.4235510551817079</c:v>
                </c:pt>
                <c:pt idx="55">
                  <c:v>1.4334390399596368</c:v>
                </c:pt>
                <c:pt idx="56">
                  <c:v>1.442905129869541</c:v>
                </c:pt>
                <c:pt idx="57">
                  <c:v>1.4519601852726596</c:v>
                </c:pt>
                <c:pt idx="58">
                  <c:v>1.4606155792371465</c:v>
                </c:pt>
                <c:pt idx="59">
                  <c:v>1.4688830827171142</c:v>
                </c:pt>
                <c:pt idx="60">
                  <c:v>1.4767747611205133</c:v>
                </c:pt>
                <c:pt idx="61">
                  <c:v>1.4843028815945212</c:v>
                </c:pt>
                <c:pt idx="62">
                  <c:v>1.4914798303467534</c:v>
                </c:pt>
                <c:pt idx="63">
                  <c:v>1.4983180393200293</c:v>
                </c:pt>
                <c:pt idx="64">
                  <c:v>1.5048299215459884</c:v>
                </c:pt>
                <c:pt idx="65">
                  <c:v>1.5110278145171885</c:v>
                </c:pt>
                <c:pt idx="66">
                  <c:v>1.5169239309370739</c:v>
                </c:pt>
                <c:pt idx="67">
                  <c:v>1.5225303162311963</c:v>
                </c:pt>
                <c:pt idx="68">
                  <c:v>1.5278588122303132</c:v>
                </c:pt>
                <c:pt idx="69">
                  <c:v>1.5329210264655118</c:v>
                </c:pt>
                <c:pt idx="70">
                  <c:v>1.5377283065465797</c:v>
                </c:pt>
                <c:pt idx="71">
                  <c:v>1.5422917191267635</c:v>
                </c:pt>
                <c:pt idx="72">
                  <c:v>1.5466220329892899</c:v>
                </c:pt>
                <c:pt idx="73">
                  <c:v>1.5507297058230747</c:v>
                </c:pt>
                <c:pt idx="74">
                  <c:v>1.554624874286596</c:v>
                </c:pt>
                <c:pt idx="75">
                  <c:v>1.5583173469895595</c:v>
                </c:pt>
                <c:pt idx="76">
                  <c:v>1.5618166000516192</c:v>
                </c:pt>
                <c:pt idx="77">
                  <c:v>1.5651317749257505</c:v>
                </c:pt>
                <c:pt idx="78">
                  <c:v>1.568271678200879</c:v>
                </c:pt>
                <c:pt idx="79">
                  <c:v>1.5712447831238576</c:v>
                </c:pt>
                <c:pt idx="80">
                  <c:v>1.5740592326049183</c:v>
                </c:pt>
                <c:pt idx="81">
                  <c:v>1.5767228434931877</c:v>
                </c:pt>
                <c:pt idx="82">
                  <c:v>1.5792431119298203</c:v>
                </c:pt>
                <c:pt idx="83">
                  <c:v>1.5816272196057646</c:v>
                </c:pt>
                <c:pt idx="84">
                  <c:v>1.5838820407691558</c:v>
                </c:pt>
                <c:pt idx="85">
                  <c:v>1.5860141498439466</c:v>
                </c:pt>
                <c:pt idx="86">
                  <c:v>1.5880298295365944</c:v>
                </c:pt>
                <c:pt idx="87">
                  <c:v>1.5899350793216145</c:v>
                </c:pt>
                <c:pt idx="88">
                  <c:v>1.5917356242095175</c:v>
                </c:pt>
                <c:pt idx="89">
                  <c:v>1.593436923712283</c:v>
                </c:pt>
                <c:pt idx="90">
                  <c:v>1.5950441809320279</c:v>
                </c:pt>
                <c:pt idx="91">
                  <c:v>1.5965623517080951</c:v>
                </c:pt>
                <c:pt idx="92">
                  <c:v>1.5979961537663712</c:v>
                </c:pt>
                <c:pt idx="93">
                  <c:v>1.5993500758224277</c:v>
                </c:pt>
                <c:pt idx="94">
                  <c:v>1.6006283865970294</c:v>
                </c:pt>
                <c:pt idx="95">
                  <c:v>1.601835143708807</c:v>
                </c:pt>
                <c:pt idx="96">
                  <c:v>1.6029742024144698</c:v>
                </c:pt>
                <c:pt idx="97">
                  <c:v>1.6040492241719031</c:v>
                </c:pt>
                <c:pt idx="98">
                  <c:v>1.6050636850059063</c:v>
                </c:pt>
                <c:pt idx="99">
                  <c:v>1.6060208836602565</c:v>
                </c:pt>
                <c:pt idx="100">
                  <c:v>1.6069239495232153</c:v>
                </c:pt>
                <c:pt idx="101">
                  <c:v>1.6077758503166557</c:v>
                </c:pt>
                <c:pt idx="102">
                  <c:v>1.6085793995416444</c:v>
                </c:pt>
                <c:pt idx="103">
                  <c:v>1.6093372636756396</c:v>
                </c:pt>
                <c:pt idx="104">
                  <c:v>1.6100519691185013</c:v>
                </c:pt>
                <c:pt idx="105">
                  <c:v>1.6107259088862544</c:v>
                </c:pt>
                <c:pt idx="106">
                  <c:v>1.6113613490530627</c:v>
                </c:pt>
                <c:pt idx="107">
                  <c:v>1.6119604349431511</c:v>
                </c:pt>
                <c:pt idx="108">
                  <c:v>1.6125251970755285</c:v>
                </c:pt>
                <c:pt idx="109">
                  <c:v>1.613057556865271</c:v>
                </c:pt>
                <c:pt idx="110">
                  <c:v>1.6135593320859112</c:v>
                </c:pt>
                <c:pt idx="111">
                  <c:v>1.6140322420980935</c:v>
                </c:pt>
                <c:pt idx="112">
                  <c:v>1.6144779128502107</c:v>
                </c:pt>
                <c:pt idx="113">
                  <c:v>1.6148978816570903</c:v>
                </c:pt>
                <c:pt idx="114">
                  <c:v>1.6152936017631687</c:v>
                </c:pt>
                <c:pt idx="115">
                  <c:v>1.615666446696802</c:v>
                </c:pt>
                <c:pt idx="116">
                  <c:v>1.6160177144225309</c:v>
                </c:pt>
                <c:pt idx="117">
                  <c:v>1.6163486312982187</c:v>
                </c:pt>
                <c:pt idx="118">
                  <c:v>1.6166603558440507</c:v>
                </c:pt>
                <c:pt idx="119">
                  <c:v>1.6169539823303609</c:v>
                </c:pt>
                <c:pt idx="120">
                  <c:v>1.6172305441912431</c:v>
                </c:pt>
                <c:pt idx="121">
                  <c:v>1.6174910172708241</c:v>
                </c:pt>
                <c:pt idx="122">
                  <c:v>1.6177363229089921</c:v>
                </c:pt>
                <c:pt idx="123">
                  <c:v>1.6179673308732361</c:v>
                </c:pt>
                <c:pt idx="124">
                  <c:v>1.6181848621431474</c:v>
                </c:pt>
                <c:pt idx="125">
                  <c:v>1.6183896915539466</c:v>
                </c:pt>
                <c:pt idx="126">
                  <c:v>1.6185825503052624</c:v>
                </c:pt>
                <c:pt idx="127">
                  <c:v>1.618764128341192</c:v>
                </c:pt>
                <c:pt idx="128">
                  <c:v>1.6189350766075139</c:v>
                </c:pt>
                <c:pt idx="129">
                  <c:v>1.6190960091917075</c:v>
                </c:pt>
                <c:pt idx="130">
                  <c:v>1.6192475053512703</c:v>
                </c:pt>
                <c:pt idx="131">
                  <c:v>1.6193901114356104</c:v>
                </c:pt>
                <c:pt idx="132">
                  <c:v>1.6195243427066111</c:v>
                </c:pt>
                <c:pt idx="133">
                  <c:v>1.6196506850627588</c:v>
                </c:pt>
              </c:numCache>
            </c:numRef>
          </c:yVal>
          <c:smooth val="1"/>
          <c:extLst>
            <c:ext xmlns:c16="http://schemas.microsoft.com/office/drawing/2014/chart" uri="{C3380CC4-5D6E-409C-BE32-E72D297353CC}">
              <c16:uniqueId val="{00000000-B508-4E47-B472-CA29D193231D}"/>
            </c:ext>
          </c:extLst>
        </c:ser>
        <c:dLbls>
          <c:showLegendKey val="0"/>
          <c:showVal val="0"/>
          <c:showCatName val="0"/>
          <c:showSerName val="0"/>
          <c:showPercent val="0"/>
          <c:showBubbleSize val="0"/>
        </c:dLbls>
        <c:axId val="1662318303"/>
        <c:axId val="1662304575"/>
      </c:scatterChart>
      <c:valAx>
        <c:axId val="166231830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baseline="0"/>
                  <a:t>Height [m]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2304575"/>
        <c:crosses val="autoZero"/>
        <c:crossBetween val="midCat"/>
      </c:valAx>
      <c:valAx>
        <c:axId val="16623045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kinetic</a:t>
                </a:r>
                <a:r>
                  <a:rPr lang="de-DE" baseline="0"/>
                  <a:t> Energy [kJ]</a:t>
                </a:r>
                <a:endParaRPr lang="de-DE"/>
              </a:p>
            </c:rich>
          </c:tx>
          <c:layout>
            <c:manualLayout>
              <c:xMode val="edge"/>
              <c:yMode val="edge"/>
              <c:x val="2.0427490665100159E-2"/>
              <c:y val="0.2844840100294726"/>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6231830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400"/>
              <a:t>Critical area - glide distance</a:t>
            </a:r>
          </a:p>
        </c:rich>
      </c:tx>
      <c:overlay val="0"/>
      <c:spPr>
        <a:noFill/>
        <a:ln>
          <a:noFill/>
        </a:ln>
        <a:effectLst/>
      </c:spPr>
    </c:title>
    <c:autoTitleDeleted val="0"/>
    <c:plotArea>
      <c:layout>
        <c:manualLayout>
          <c:layoutTarget val="inner"/>
          <c:xMode val="edge"/>
          <c:yMode val="edge"/>
          <c:x val="4.2794444444444447E-2"/>
          <c:y val="0.25911444786165433"/>
          <c:w val="0.92289791666666665"/>
          <c:h val="0.53653408909623357"/>
        </c:manualLayout>
      </c:layout>
      <c:scatterChart>
        <c:scatterStyle val="lineMarker"/>
        <c:varyColors val="0"/>
        <c:ser>
          <c:idx val="1"/>
          <c:order val="0"/>
          <c:tx>
            <c:v>Glide angle</c:v>
          </c:tx>
          <c:spPr>
            <a:ln w="25400" cap="flat" cmpd="dbl" algn="ctr">
              <a:solidFill>
                <a:schemeClr val="accent1">
                  <a:alpha val="50000"/>
                </a:schemeClr>
              </a:solidFill>
              <a:round/>
            </a:ln>
            <a:effectLst/>
          </c:spPr>
          <c:marker>
            <c:symbol val="circle"/>
            <c:size val="6"/>
            <c:spPr>
              <a:noFill/>
              <a:ln w="34925" cap="flat" cmpd="dbl" algn="ctr">
                <a:solidFill>
                  <a:schemeClr val="accent1">
                    <a:lumMod val="75000"/>
                    <a:alpha val="70000"/>
                  </a:schemeClr>
                </a:solidFill>
                <a:round/>
              </a:ln>
              <a:effectLst/>
            </c:spPr>
          </c:marker>
          <c:xVal>
            <c:numRef>
              <c:f>'Ac  Calculator Scenario B'!$AA$6:$AB$6</c:f>
              <c:numCache>
                <c:formatCode>General</c:formatCode>
                <c:ptCount val="2"/>
                <c:pt idx="0">
                  <c:v>0</c:v>
                </c:pt>
                <c:pt idx="1">
                  <c:v>1.0392304845413267</c:v>
                </c:pt>
              </c:numCache>
            </c:numRef>
          </c:xVal>
          <c:yVal>
            <c:numRef>
              <c:f>'Ac  Calculator Scenario B'!$X$4:$Y$4</c:f>
              <c:numCache>
                <c:formatCode>General</c:formatCode>
                <c:ptCount val="2"/>
                <c:pt idx="0">
                  <c:v>1.8</c:v>
                </c:pt>
                <c:pt idx="1">
                  <c:v>0</c:v>
                </c:pt>
              </c:numCache>
            </c:numRef>
          </c:yVal>
          <c:smooth val="0"/>
          <c:extLst>
            <c:ext xmlns:c16="http://schemas.microsoft.com/office/drawing/2014/chart" uri="{C3380CC4-5D6E-409C-BE32-E72D297353CC}">
              <c16:uniqueId val="{00000000-F4A6-44CF-B252-E1A145A138D1}"/>
            </c:ext>
          </c:extLst>
        </c:ser>
        <c:ser>
          <c:idx val="0"/>
          <c:order val="1"/>
          <c:tx>
            <c:v>Glide angle</c:v>
          </c:tx>
          <c:marker>
            <c:symbol val="circle"/>
            <c:size val="6"/>
            <c:spPr>
              <a:noFill/>
              <a:ln w="34925" cap="flat" cmpd="dbl" algn="ctr">
                <a:solidFill>
                  <a:schemeClr val="accent1">
                    <a:lumMod val="75000"/>
                    <a:alpha val="70000"/>
                  </a:schemeClr>
                </a:solidFill>
                <a:round/>
              </a:ln>
              <a:effectLst/>
            </c:spPr>
          </c:marker>
          <c:xVal>
            <c:numRef>
              <c:f>'Ac  Calculator Scenario B'!$AA$6:$AB$6</c:f>
              <c:numCache>
                <c:formatCode>General</c:formatCode>
                <c:ptCount val="2"/>
                <c:pt idx="0">
                  <c:v>0</c:v>
                </c:pt>
                <c:pt idx="1">
                  <c:v>1.0392304845413267</c:v>
                </c:pt>
              </c:numCache>
            </c:numRef>
          </c:xVal>
          <c:yVal>
            <c:numRef>
              <c:f>'Ac  Calculator Scenario B'!$X$4:$Y$4</c:f>
              <c:numCache>
                <c:formatCode>General</c:formatCode>
                <c:ptCount val="2"/>
                <c:pt idx="0">
                  <c:v>1.8</c:v>
                </c:pt>
                <c:pt idx="1">
                  <c:v>0</c:v>
                </c:pt>
              </c:numCache>
            </c:numRef>
          </c:yVal>
          <c:smooth val="0"/>
          <c:extLst>
            <c:ext xmlns:c16="http://schemas.microsoft.com/office/drawing/2014/chart" uri="{C3380CC4-5D6E-409C-BE32-E72D297353CC}">
              <c16:uniqueId val="{00000001-F4A6-44CF-B252-E1A145A138D1}"/>
            </c:ext>
          </c:extLst>
        </c:ser>
        <c:dLbls>
          <c:showLegendKey val="0"/>
          <c:showVal val="0"/>
          <c:showCatName val="0"/>
          <c:showSerName val="0"/>
          <c:showPercent val="0"/>
          <c:showBubbleSize val="0"/>
        </c:dLbls>
        <c:axId val="617861584"/>
        <c:axId val="617863224"/>
      </c:scatterChart>
      <c:valAx>
        <c:axId val="617861584"/>
        <c:scaling>
          <c:orientation val="minMax"/>
          <c:max val="14"/>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617863224"/>
        <c:crosses val="autoZero"/>
        <c:crossBetween val="midCat"/>
      </c:valAx>
      <c:valAx>
        <c:axId val="61786322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7861584"/>
        <c:crosses val="autoZero"/>
        <c:crossBetween val="midCat"/>
      </c:valAx>
    </c:plotArea>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de-CH" sz="1400" b="0">
                <a:latin typeface="+mj-lt"/>
              </a:rPr>
              <a:t>Critical area - Slide distance reduced</a:t>
            </a:r>
          </a:p>
        </c:rich>
      </c:tx>
      <c:layout>
        <c:manualLayout>
          <c:xMode val="edge"/>
          <c:yMode val="edge"/>
          <c:x val="4.9490905237245843E-2"/>
          <c:y val="0"/>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1.3452288787179811E-2"/>
          <c:y val="0.30492911128981698"/>
          <c:w val="0.97418297439788704"/>
          <c:h val="0.29827237248093957"/>
        </c:manualLayout>
      </c:layout>
      <c:barChart>
        <c:barDir val="bar"/>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'Ac  Calculator Scenario B'!$AG$6</c:f>
              <c:numCache>
                <c:formatCode>0.00</c:formatCode>
                <c:ptCount val="1"/>
                <c:pt idx="0">
                  <c:v>0</c:v>
                </c:pt>
              </c:numCache>
            </c:numRef>
          </c:val>
          <c:extLst>
            <c:ext xmlns:c16="http://schemas.microsoft.com/office/drawing/2014/chart" uri="{C3380CC4-5D6E-409C-BE32-E72D297353CC}">
              <c16:uniqueId val="{00000000-2A45-4F68-883B-BBCEF53DFA64}"/>
            </c:ext>
          </c:extLst>
        </c:ser>
        <c:dLbls>
          <c:dLblPos val="inEnd"/>
          <c:showLegendKey val="0"/>
          <c:showVal val="1"/>
          <c:showCatName val="0"/>
          <c:showSerName val="0"/>
          <c:showPercent val="0"/>
          <c:showBubbleSize val="0"/>
        </c:dLbls>
        <c:gapWidth val="65"/>
        <c:axId val="1430346239"/>
        <c:axId val="1430345823"/>
      </c:barChart>
      <c:catAx>
        <c:axId val="1430346239"/>
        <c:scaling>
          <c:orientation val="minMax"/>
        </c:scaling>
        <c:delete val="1"/>
        <c:axPos val="l"/>
        <c:numFmt formatCode="General" sourceLinked="1"/>
        <c:majorTickMark val="none"/>
        <c:minorTickMark val="none"/>
        <c:tickLblPos val="nextTo"/>
        <c:crossAx val="1430345823"/>
        <c:crosses val="autoZero"/>
        <c:auto val="1"/>
        <c:lblAlgn val="ctr"/>
        <c:lblOffset val="100"/>
        <c:noMultiLvlLbl val="0"/>
      </c:catAx>
      <c:valAx>
        <c:axId val="1430345823"/>
        <c:scaling>
          <c:orientation val="minMax"/>
          <c:max val="100"/>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143034623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4.jpg"/></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g"/><Relationship Id="rId1" Type="http://schemas.openxmlformats.org/officeDocument/2006/relationships/image" Target="../media/image5.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14</xdr:col>
      <xdr:colOff>132663</xdr:colOff>
      <xdr:row>20</xdr:row>
      <xdr:rowOff>104775</xdr:rowOff>
    </xdr:to>
    <xdr:pic>
      <xdr:nvPicPr>
        <xdr:cNvPr id="3" name="Picture 2">
          <a:extLst>
            <a:ext uri="{FF2B5EF4-FFF2-40B4-BE49-F238E27FC236}">
              <a16:creationId xmlns:a16="http://schemas.microsoft.com/office/drawing/2014/main" id="{8EC4CD8D-DEC2-46E0-65DE-DADA39545147}"/>
            </a:ext>
          </a:extLst>
        </xdr:cNvPr>
        <xdr:cNvPicPr>
          <a:picLocks noChangeAspect="1"/>
        </xdr:cNvPicPr>
      </xdr:nvPicPr>
      <xdr:blipFill>
        <a:blip xmlns:r="http://schemas.openxmlformats.org/officeDocument/2006/relationships" r:embed="rId1"/>
        <a:stretch>
          <a:fillRect/>
        </a:stretch>
      </xdr:blipFill>
      <xdr:spPr>
        <a:xfrm>
          <a:off x="0" y="190500"/>
          <a:ext cx="8667063" cy="3724275"/>
        </a:xfrm>
        <a:prstGeom prst="rect">
          <a:avLst/>
        </a:prstGeom>
      </xdr:spPr>
    </xdr:pic>
    <xdr:clientData/>
  </xdr:twoCellAnchor>
  <xdr:twoCellAnchor editAs="oneCell">
    <xdr:from>
      <xdr:col>0</xdr:col>
      <xdr:colOff>104775</xdr:colOff>
      <xdr:row>24</xdr:row>
      <xdr:rowOff>38100</xdr:rowOff>
    </xdr:from>
    <xdr:to>
      <xdr:col>14</xdr:col>
      <xdr:colOff>63352</xdr:colOff>
      <xdr:row>32</xdr:row>
      <xdr:rowOff>152669</xdr:rowOff>
    </xdr:to>
    <xdr:pic>
      <xdr:nvPicPr>
        <xdr:cNvPr id="4" name="Picture 3">
          <a:extLst>
            <a:ext uri="{FF2B5EF4-FFF2-40B4-BE49-F238E27FC236}">
              <a16:creationId xmlns:a16="http://schemas.microsoft.com/office/drawing/2014/main" id="{460B0101-A2B0-3893-BC4E-394BEFD67995}"/>
            </a:ext>
          </a:extLst>
        </xdr:cNvPr>
        <xdr:cNvPicPr>
          <a:picLocks noChangeAspect="1"/>
        </xdr:cNvPicPr>
      </xdr:nvPicPr>
      <xdr:blipFill>
        <a:blip xmlns:r="http://schemas.openxmlformats.org/officeDocument/2006/relationships" r:embed="rId2"/>
        <a:stretch>
          <a:fillRect/>
        </a:stretch>
      </xdr:blipFill>
      <xdr:spPr>
        <a:xfrm>
          <a:off x="104775" y="4610100"/>
          <a:ext cx="8492977" cy="1638569"/>
        </a:xfrm>
        <a:prstGeom prst="rect">
          <a:avLst/>
        </a:prstGeom>
      </xdr:spPr>
    </xdr:pic>
    <xdr:clientData/>
  </xdr:twoCellAnchor>
  <xdr:twoCellAnchor editAs="oneCell">
    <xdr:from>
      <xdr:col>2</xdr:col>
      <xdr:colOff>0</xdr:colOff>
      <xdr:row>36</xdr:row>
      <xdr:rowOff>0</xdr:rowOff>
    </xdr:from>
    <xdr:to>
      <xdr:col>14</xdr:col>
      <xdr:colOff>477611</xdr:colOff>
      <xdr:row>40</xdr:row>
      <xdr:rowOff>123743</xdr:rowOff>
    </xdr:to>
    <xdr:pic>
      <xdr:nvPicPr>
        <xdr:cNvPr id="5" name="Picture 4">
          <a:extLst>
            <a:ext uri="{FF2B5EF4-FFF2-40B4-BE49-F238E27FC236}">
              <a16:creationId xmlns:a16="http://schemas.microsoft.com/office/drawing/2014/main" id="{F72485A3-0468-4C48-8B6C-0E01B26B20A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19200" y="6858000"/>
          <a:ext cx="7792811" cy="8857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350520</xdr:colOff>
      <xdr:row>14</xdr:row>
      <xdr:rowOff>1906</xdr:rowOff>
    </xdr:from>
    <xdr:to>
      <xdr:col>8</xdr:col>
      <xdr:colOff>449580</xdr:colOff>
      <xdr:row>29</xdr:row>
      <xdr:rowOff>7621</xdr:rowOff>
    </xdr:to>
    <xdr:graphicFrame macro="">
      <xdr:nvGraphicFramePr>
        <xdr:cNvPr id="3" name="Diagramm 2">
          <a:extLst>
            <a:ext uri="{FF2B5EF4-FFF2-40B4-BE49-F238E27FC236}">
              <a16:creationId xmlns:a16="http://schemas.microsoft.com/office/drawing/2014/main" id="{86AFBE68-0B87-4423-B5CF-AA5C647EEA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360045</xdr:colOff>
      <xdr:row>29</xdr:row>
      <xdr:rowOff>81915</xdr:rowOff>
    </xdr:from>
    <xdr:to>
      <xdr:col>8</xdr:col>
      <xdr:colOff>476250</xdr:colOff>
      <xdr:row>44</xdr:row>
      <xdr:rowOff>95250</xdr:rowOff>
    </xdr:to>
    <xdr:graphicFrame macro="">
      <xdr:nvGraphicFramePr>
        <xdr:cNvPr id="4" name="Diagramm 3">
          <a:extLst>
            <a:ext uri="{FF2B5EF4-FFF2-40B4-BE49-F238E27FC236}">
              <a16:creationId xmlns:a16="http://schemas.microsoft.com/office/drawing/2014/main" id="{DAFEF95E-22F2-48A0-A619-C9532AF29C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310515</xdr:colOff>
      <xdr:row>45</xdr:row>
      <xdr:rowOff>68580</xdr:rowOff>
    </xdr:from>
    <xdr:to>
      <xdr:col>8</xdr:col>
      <xdr:colOff>426720</xdr:colOff>
      <xdr:row>60</xdr:row>
      <xdr:rowOff>81915</xdr:rowOff>
    </xdr:to>
    <xdr:graphicFrame macro="">
      <xdr:nvGraphicFramePr>
        <xdr:cNvPr id="6" name="Diagramm 5">
          <a:extLst>
            <a:ext uri="{FF2B5EF4-FFF2-40B4-BE49-F238E27FC236}">
              <a16:creationId xmlns:a16="http://schemas.microsoft.com/office/drawing/2014/main" id="{F676F6ED-CA74-4F00-98C3-7E9B3D02CD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342900</xdr:colOff>
      <xdr:row>1</xdr:row>
      <xdr:rowOff>9525</xdr:rowOff>
    </xdr:from>
    <xdr:to>
      <xdr:col>6</xdr:col>
      <xdr:colOff>1781175</xdr:colOff>
      <xdr:row>7</xdr:row>
      <xdr:rowOff>57150</xdr:rowOff>
    </xdr:to>
    <xdr:sp macro="" textlink="">
      <xdr:nvSpPr>
        <xdr:cNvPr id="2" name="TextBox 1">
          <a:extLst>
            <a:ext uri="{FF2B5EF4-FFF2-40B4-BE49-F238E27FC236}">
              <a16:creationId xmlns:a16="http://schemas.microsoft.com/office/drawing/2014/main" id="{02B8D3F2-FC39-9AD6-A924-0CA37528286A}"/>
            </a:ext>
          </a:extLst>
        </xdr:cNvPr>
        <xdr:cNvSpPr txBox="1"/>
      </xdr:nvSpPr>
      <xdr:spPr>
        <a:xfrm>
          <a:off x="2171700" y="200025"/>
          <a:ext cx="5400675" cy="1190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000" b="1">
              <a:solidFill>
                <a:schemeClr val="accent1">
                  <a:lumMod val="50000"/>
                </a:schemeClr>
              </a:solidFill>
            </a:rPr>
            <a:t>Scenario A formula Ac</a:t>
          </a:r>
        </a:p>
        <a:p>
          <a:endParaRPr lang="en-GB" sz="2000" b="1">
            <a:solidFill>
              <a:schemeClr val="accent1">
                <a:lumMod val="50000"/>
              </a:schemeClr>
            </a:solidFill>
            <a:latin typeface="+mn-lt"/>
            <a:ea typeface="+mn-ea"/>
            <a:cs typeface="+mn-cs"/>
          </a:endParaRPr>
        </a:p>
        <a:p>
          <a:r>
            <a:rPr lang="en-GB" sz="2000" b="1">
              <a:solidFill>
                <a:schemeClr val="accent1">
                  <a:lumMod val="50000"/>
                </a:schemeClr>
              </a:solidFill>
              <a:latin typeface="+mn-lt"/>
              <a:ea typeface="+mn-ea"/>
              <a:cs typeface="+mn-cs"/>
            </a:rPr>
            <a:t>Ac = Fs * + </a:t>
          </a:r>
          <a:r>
            <a:rPr lang="el-GR" sz="2000" b="1">
              <a:solidFill>
                <a:schemeClr val="accent1">
                  <a:lumMod val="50000"/>
                </a:schemeClr>
              </a:solidFill>
              <a:latin typeface="+mn-lt"/>
              <a:ea typeface="+mn-ea"/>
              <a:cs typeface="+mn-cs"/>
            </a:rPr>
            <a:t>π </a:t>
          </a:r>
          <a:r>
            <a:rPr lang="fr-BE" sz="2000" b="1">
              <a:solidFill>
                <a:schemeClr val="accent1">
                  <a:lumMod val="50000"/>
                </a:schemeClr>
              </a:solidFill>
              <a:latin typeface="+mn-lt"/>
              <a:ea typeface="+mn-ea"/>
              <a:cs typeface="+mn-cs"/>
            </a:rPr>
            <a:t>* rD</a:t>
          </a:r>
          <a:r>
            <a:rPr lang="en-GB" sz="2000" b="1">
              <a:solidFill>
                <a:schemeClr val="accent1">
                  <a:lumMod val="50000"/>
                </a:schemeClr>
              </a:solidFill>
              <a:latin typeface="+mn-lt"/>
              <a:ea typeface="+mn-ea"/>
              <a:cs typeface="+mn-cs"/>
            </a:rPr>
            <a:t>² </a:t>
          </a:r>
        </a:p>
      </xdr:txBody>
    </xdr:sp>
    <xdr:clientData/>
  </xdr:twoCellAnchor>
  <xdr:oneCellAnchor>
    <xdr:from>
      <xdr:col>7</xdr:col>
      <xdr:colOff>161925</xdr:colOff>
      <xdr:row>12</xdr:row>
      <xdr:rowOff>152400</xdr:rowOff>
    </xdr:from>
    <xdr:ext cx="7715250" cy="3526703"/>
    <xdr:pic>
      <xdr:nvPicPr>
        <xdr:cNvPr id="3" name="Picture 2">
          <a:extLst>
            <a:ext uri="{FF2B5EF4-FFF2-40B4-BE49-F238E27FC236}">
              <a16:creationId xmlns:a16="http://schemas.microsoft.com/office/drawing/2014/main" id="{B1E7A89B-A29D-4310-AA03-3F9C5B82B8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48500" y="2447925"/>
          <a:ext cx="7715250" cy="3526703"/>
        </a:xfrm>
        <a:prstGeom prst="rect">
          <a:avLst/>
        </a:prstGeom>
      </xdr:spPr>
    </xdr:pic>
    <xdr:clientData/>
  </xdr:oneCellAnchor>
  <xdr:oneCellAnchor>
    <xdr:from>
      <xdr:col>7</xdr:col>
      <xdr:colOff>95250</xdr:colOff>
      <xdr:row>2</xdr:row>
      <xdr:rowOff>76200</xdr:rowOff>
    </xdr:from>
    <xdr:ext cx="2505075" cy="914400"/>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1AFDC444-2ED0-476C-9820-410270300FA6}"/>
                </a:ext>
              </a:extLst>
            </xdr:cNvPr>
            <xdr:cNvSpPr txBox="1"/>
          </xdr:nvSpPr>
          <xdr:spPr>
            <a:xfrm>
              <a:off x="8096250" y="457200"/>
              <a:ext cx="2505075" cy="9144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Para xmlns:m="http://schemas.openxmlformats.org/officeDocument/2006/math">
                  <m:oMathParaPr>
                    <m:jc m:val="centerGroup"/>
                  </m:oMathParaPr>
                  <m:oMath xmlns:m="http://schemas.openxmlformats.org/officeDocument/2006/math">
                    <m:sSub>
                      <m:sSubPr>
                        <m:ctrlPr>
                          <a:rPr lang="en-CH" sz="1800" i="1">
                            <a:latin typeface="Cambria Math" panose="02040503050406030204" pitchFamily="18" charset="0"/>
                          </a:rPr>
                        </m:ctrlPr>
                      </m:sSubPr>
                      <m:e>
                        <m:r>
                          <a:rPr lang="en-GB" sz="1800" b="0" i="1">
                            <a:latin typeface="Cambria Math" panose="02040503050406030204" pitchFamily="18" charset="0"/>
                          </a:rPr>
                          <m:t>𝑉</m:t>
                        </m:r>
                      </m:e>
                      <m:sub>
                        <m:r>
                          <a:rPr lang="en-GB" sz="1800" b="0" i="1">
                            <a:latin typeface="Cambria Math" panose="02040503050406030204" pitchFamily="18" charset="0"/>
                          </a:rPr>
                          <m:t>𝑡𝑒𝑟𝑚𝑖𝑛𝑎𝑙</m:t>
                        </m:r>
                      </m:sub>
                    </m:sSub>
                    <m:r>
                      <a:rPr lang="en-GB" sz="1800" b="0" i="1">
                        <a:latin typeface="Cambria Math" panose="02040503050406030204" pitchFamily="18" charset="0"/>
                      </a:rPr>
                      <m:t>=</m:t>
                    </m:r>
                    <m:rad>
                      <m:radPr>
                        <m:degHide m:val="on"/>
                        <m:ctrlPr>
                          <a:rPr lang="en-GB" sz="1800" b="0" i="1">
                            <a:latin typeface="Cambria Math" panose="02040503050406030204" pitchFamily="18" charset="0"/>
                          </a:rPr>
                        </m:ctrlPr>
                      </m:radPr>
                      <m:deg/>
                      <m:e>
                        <m:f>
                          <m:fPr>
                            <m:ctrlPr>
                              <a:rPr lang="en-GB" sz="1800" b="0" i="1">
                                <a:latin typeface="Cambria Math" panose="02040503050406030204" pitchFamily="18" charset="0"/>
                              </a:rPr>
                            </m:ctrlPr>
                          </m:fPr>
                          <m:num>
                            <m:r>
                              <a:rPr lang="en-GB" sz="1800" b="0" i="1">
                                <a:latin typeface="Cambria Math" panose="02040503050406030204" pitchFamily="18" charset="0"/>
                              </a:rPr>
                              <m:t>2</m:t>
                            </m:r>
                            <m:r>
                              <a:rPr lang="en-GB" sz="1800" b="0" i="1">
                                <a:latin typeface="Cambria Math" panose="02040503050406030204" pitchFamily="18" charset="0"/>
                              </a:rPr>
                              <m:t>𝑚𝑔</m:t>
                            </m:r>
                          </m:num>
                          <m:den>
                            <m:r>
                              <m:rPr>
                                <m:sty m:val="p"/>
                              </m:rPr>
                              <a:rPr lang="el-GR" sz="1800" b="0" i="1">
                                <a:latin typeface="Cambria Math" panose="02040503050406030204" pitchFamily="18" charset="0"/>
                              </a:rPr>
                              <m:t>ρ</m:t>
                            </m:r>
                            <m:r>
                              <a:rPr lang="en-GB" sz="1800" b="0" i="1">
                                <a:latin typeface="Cambria Math" panose="02040503050406030204" pitchFamily="18" charset="0"/>
                              </a:rPr>
                              <m:t>𝐴</m:t>
                            </m:r>
                            <m:sSub>
                              <m:sSubPr>
                                <m:ctrlPr>
                                  <a:rPr lang="en-GB" sz="1800" b="0" i="1">
                                    <a:latin typeface="Cambria Math" panose="02040503050406030204" pitchFamily="18" charset="0"/>
                                  </a:rPr>
                                </m:ctrlPr>
                              </m:sSubPr>
                              <m:e>
                                <m:r>
                                  <a:rPr lang="en-GB" sz="1800" b="0" i="1">
                                    <a:latin typeface="Cambria Math" panose="02040503050406030204" pitchFamily="18" charset="0"/>
                                  </a:rPr>
                                  <m:t>𝐶</m:t>
                                </m:r>
                              </m:e>
                              <m:sub>
                                <m:r>
                                  <a:rPr lang="en-GB" sz="1800" b="0" i="1">
                                    <a:latin typeface="Cambria Math" panose="02040503050406030204" pitchFamily="18" charset="0"/>
                                  </a:rPr>
                                  <m:t>𝑑</m:t>
                                </m:r>
                              </m:sub>
                            </m:sSub>
                          </m:den>
                        </m:f>
                      </m:e>
                    </m:rad>
                  </m:oMath>
                </m:oMathPara>
              </a14:m>
              <a:endParaRPr lang="en-CH" sz="1800"/>
            </a:p>
          </xdr:txBody>
        </xdr:sp>
      </mc:Choice>
      <mc:Fallback xmlns="">
        <xdr:sp macro="" textlink="">
          <xdr:nvSpPr>
            <xdr:cNvPr id="4" name="TextBox 3">
              <a:extLst>
                <a:ext uri="{FF2B5EF4-FFF2-40B4-BE49-F238E27FC236}">
                  <a16:creationId xmlns:a16="http://schemas.microsoft.com/office/drawing/2014/main" id="{1AFDC444-2ED0-476C-9820-410270300FA6}"/>
                </a:ext>
              </a:extLst>
            </xdr:cNvPr>
            <xdr:cNvSpPr txBox="1"/>
          </xdr:nvSpPr>
          <xdr:spPr>
            <a:xfrm>
              <a:off x="8096250" y="457200"/>
              <a:ext cx="2505075" cy="9144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n-GB" sz="1800" b="0" i="0">
                  <a:latin typeface="Cambria Math" panose="02040503050406030204" pitchFamily="18" charset="0"/>
                </a:rPr>
                <a:t>𝑉</a:t>
              </a:r>
              <a:r>
                <a:rPr lang="en-CH" sz="1800" b="0" i="0">
                  <a:latin typeface="Cambria Math" panose="02040503050406030204" pitchFamily="18" charset="0"/>
                </a:rPr>
                <a:t>_</a:t>
              </a:r>
              <a:r>
                <a:rPr lang="en-GB" sz="1800" b="0" i="0">
                  <a:latin typeface="Cambria Math" panose="02040503050406030204" pitchFamily="18" charset="0"/>
                </a:rPr>
                <a:t>𝑡𝑒𝑟𝑚𝑖𝑛𝑎𝑙=√(2𝑚𝑔/(</a:t>
              </a:r>
              <a:r>
                <a:rPr lang="el-GR" sz="1800" b="0" i="0">
                  <a:latin typeface="Cambria Math" panose="02040503050406030204" pitchFamily="18" charset="0"/>
                </a:rPr>
                <a:t>ρ</a:t>
              </a:r>
              <a:r>
                <a:rPr lang="en-GB" sz="1800" b="0" i="0">
                  <a:latin typeface="Cambria Math" panose="02040503050406030204" pitchFamily="18" charset="0"/>
                </a:rPr>
                <a:t>𝐴𝐶_𝑑 ))</a:t>
              </a:r>
              <a:endParaRPr lang="en-CH" sz="1800"/>
            </a:p>
          </xdr:txBody>
        </xdr:sp>
      </mc:Fallback>
    </mc:AlternateContent>
    <xdr:clientData/>
  </xdr:oneCellAnchor>
  <xdr:twoCellAnchor>
    <xdr:from>
      <xdr:col>9</xdr:col>
      <xdr:colOff>57150</xdr:colOff>
      <xdr:row>24</xdr:row>
      <xdr:rowOff>104775</xdr:rowOff>
    </xdr:from>
    <xdr:to>
      <xdr:col>9</xdr:col>
      <xdr:colOff>57150</xdr:colOff>
      <xdr:row>29</xdr:row>
      <xdr:rowOff>57150</xdr:rowOff>
    </xdr:to>
    <xdr:cxnSp macro="">
      <xdr:nvCxnSpPr>
        <xdr:cNvPr id="6" name="Straight Connector 5">
          <a:extLst>
            <a:ext uri="{FF2B5EF4-FFF2-40B4-BE49-F238E27FC236}">
              <a16:creationId xmlns:a16="http://schemas.microsoft.com/office/drawing/2014/main" id="{D3DEA256-650D-48D4-84A6-77BA203E52B6}"/>
            </a:ext>
          </a:extLst>
        </xdr:cNvPr>
        <xdr:cNvCxnSpPr/>
      </xdr:nvCxnSpPr>
      <xdr:spPr>
        <a:xfrm>
          <a:off x="8162925" y="5162550"/>
          <a:ext cx="0" cy="10763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428625</xdr:colOff>
      <xdr:row>16</xdr:row>
      <xdr:rowOff>161925</xdr:rowOff>
    </xdr:from>
    <xdr:to>
      <xdr:col>15</xdr:col>
      <xdr:colOff>428625</xdr:colOff>
      <xdr:row>30</xdr:row>
      <xdr:rowOff>114300</xdr:rowOff>
    </xdr:to>
    <xdr:cxnSp macro="">
      <xdr:nvCxnSpPr>
        <xdr:cNvPr id="7" name="Straight Connector 6">
          <a:extLst>
            <a:ext uri="{FF2B5EF4-FFF2-40B4-BE49-F238E27FC236}">
              <a16:creationId xmlns:a16="http://schemas.microsoft.com/office/drawing/2014/main" id="{A9CE22D4-158E-4DD1-9590-EA503F9E87F2}"/>
            </a:ext>
          </a:extLst>
        </xdr:cNvPr>
        <xdr:cNvCxnSpPr/>
      </xdr:nvCxnSpPr>
      <xdr:spPr>
        <a:xfrm>
          <a:off x="12192000" y="3295650"/>
          <a:ext cx="0" cy="31908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137583</xdr:colOff>
      <xdr:row>23</xdr:row>
      <xdr:rowOff>95250</xdr:rowOff>
    </xdr:from>
    <xdr:to>
      <xdr:col>11</xdr:col>
      <xdr:colOff>0</xdr:colOff>
      <xdr:row>23</xdr:row>
      <xdr:rowOff>105833</xdr:rowOff>
    </xdr:to>
    <xdr:cxnSp macro="">
      <xdr:nvCxnSpPr>
        <xdr:cNvPr id="8" name="Straight Connector 7">
          <a:extLst>
            <a:ext uri="{FF2B5EF4-FFF2-40B4-BE49-F238E27FC236}">
              <a16:creationId xmlns:a16="http://schemas.microsoft.com/office/drawing/2014/main" id="{4BC637B0-0D8F-4488-82CC-8AEA75ED235E}"/>
            </a:ext>
          </a:extLst>
        </xdr:cNvPr>
        <xdr:cNvCxnSpPr/>
      </xdr:nvCxnSpPr>
      <xdr:spPr>
        <a:xfrm flipV="1">
          <a:off x="7619038" y="4892386"/>
          <a:ext cx="1680826" cy="10583"/>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2</xdr:col>
      <xdr:colOff>8659</xdr:colOff>
      <xdr:row>43</xdr:row>
      <xdr:rowOff>164522</xdr:rowOff>
    </xdr:from>
    <xdr:ext cx="2052205" cy="831273"/>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4C189F0A-486C-4A8F-87E5-24D3824E1595}"/>
                </a:ext>
              </a:extLst>
            </xdr:cNvPr>
            <xdr:cNvSpPr txBox="1"/>
          </xdr:nvSpPr>
          <xdr:spPr>
            <a:xfrm>
              <a:off x="1220932" y="9126681"/>
              <a:ext cx="2052205" cy="83127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14:m>
                <m:oMathPara xmlns:m="http://schemas.openxmlformats.org/officeDocument/2006/math">
                  <m:oMathParaPr>
                    <m:jc m:val="centerGroup"/>
                  </m:oMathParaPr>
                  <m:oMath xmlns:m="http://schemas.openxmlformats.org/officeDocument/2006/math">
                    <m:sSub>
                      <m:sSubPr>
                        <m:ctrlPr>
                          <a:rPr lang="en-CH" sz="1600" i="1">
                            <a:latin typeface="Cambria Math" panose="02040503050406030204" pitchFamily="18" charset="0"/>
                          </a:rPr>
                        </m:ctrlPr>
                      </m:sSubPr>
                      <m:e>
                        <m:r>
                          <a:rPr lang="en-GB" sz="1600" b="0" i="1">
                            <a:latin typeface="Cambria Math" panose="02040503050406030204" pitchFamily="18" charset="0"/>
                          </a:rPr>
                          <m:t>𝑉</m:t>
                        </m:r>
                      </m:e>
                      <m:sub>
                        <m:r>
                          <a:rPr lang="en-GB" sz="1600" b="0" i="1">
                            <a:latin typeface="Cambria Math" panose="02040503050406030204" pitchFamily="18" charset="0"/>
                          </a:rPr>
                          <m:t>𝑡𝑒𝑟𝑚𝑖𝑛𝑎𝑙</m:t>
                        </m:r>
                      </m:sub>
                    </m:sSub>
                    <m:r>
                      <a:rPr lang="en-GB" sz="1600" b="0" i="1">
                        <a:latin typeface="Cambria Math" panose="02040503050406030204" pitchFamily="18" charset="0"/>
                      </a:rPr>
                      <m:t>=</m:t>
                    </m:r>
                    <m:rad>
                      <m:radPr>
                        <m:degHide m:val="on"/>
                        <m:ctrlPr>
                          <a:rPr lang="en-GB" sz="1600" b="0" i="1">
                            <a:latin typeface="Cambria Math" panose="02040503050406030204" pitchFamily="18" charset="0"/>
                          </a:rPr>
                        </m:ctrlPr>
                      </m:radPr>
                      <m:deg/>
                      <m:e>
                        <m:f>
                          <m:fPr>
                            <m:ctrlPr>
                              <a:rPr lang="en-GB" sz="1600" b="0" i="1">
                                <a:latin typeface="Cambria Math" panose="02040503050406030204" pitchFamily="18" charset="0"/>
                              </a:rPr>
                            </m:ctrlPr>
                          </m:fPr>
                          <m:num>
                            <m:r>
                              <a:rPr lang="en-GB" sz="1600" b="0" i="1">
                                <a:latin typeface="Cambria Math" panose="02040503050406030204" pitchFamily="18" charset="0"/>
                              </a:rPr>
                              <m:t>2</m:t>
                            </m:r>
                            <m:r>
                              <a:rPr lang="en-GB" sz="1600" b="0" i="1">
                                <a:latin typeface="Cambria Math" panose="02040503050406030204" pitchFamily="18" charset="0"/>
                              </a:rPr>
                              <m:t>𝑚𝑔</m:t>
                            </m:r>
                          </m:num>
                          <m:den>
                            <m:r>
                              <m:rPr>
                                <m:sty m:val="p"/>
                              </m:rPr>
                              <a:rPr lang="el-GR" sz="1600" b="0" i="1">
                                <a:latin typeface="Cambria Math" panose="02040503050406030204" pitchFamily="18" charset="0"/>
                              </a:rPr>
                              <m:t>ρ</m:t>
                            </m:r>
                            <m:r>
                              <a:rPr lang="en-GB" sz="1600" b="0" i="1">
                                <a:latin typeface="Cambria Math" panose="02040503050406030204" pitchFamily="18" charset="0"/>
                              </a:rPr>
                              <m:t>𝐴</m:t>
                            </m:r>
                            <m:sSub>
                              <m:sSubPr>
                                <m:ctrlPr>
                                  <a:rPr lang="en-GB" sz="1600" b="0" i="1">
                                    <a:latin typeface="Cambria Math" panose="02040503050406030204" pitchFamily="18" charset="0"/>
                                  </a:rPr>
                                </m:ctrlPr>
                              </m:sSubPr>
                              <m:e>
                                <m:r>
                                  <a:rPr lang="en-GB" sz="1600" b="0" i="1">
                                    <a:latin typeface="Cambria Math" panose="02040503050406030204" pitchFamily="18" charset="0"/>
                                  </a:rPr>
                                  <m:t>𝐶</m:t>
                                </m:r>
                              </m:e>
                              <m:sub>
                                <m:r>
                                  <a:rPr lang="en-GB" sz="1600" b="0" i="1">
                                    <a:latin typeface="Cambria Math" panose="02040503050406030204" pitchFamily="18" charset="0"/>
                                  </a:rPr>
                                  <m:t>𝑑</m:t>
                                </m:r>
                              </m:sub>
                            </m:sSub>
                          </m:den>
                        </m:f>
                      </m:e>
                    </m:rad>
                  </m:oMath>
                </m:oMathPara>
              </a14:m>
              <a:endParaRPr lang="en-CH" sz="1600"/>
            </a:p>
          </xdr:txBody>
        </xdr:sp>
      </mc:Choice>
      <mc:Fallback xmlns="">
        <xdr:sp macro="" textlink="">
          <xdr:nvSpPr>
            <xdr:cNvPr id="9" name="TextBox 8">
              <a:extLst>
                <a:ext uri="{FF2B5EF4-FFF2-40B4-BE49-F238E27FC236}">
                  <a16:creationId xmlns:a16="http://schemas.microsoft.com/office/drawing/2014/main" id="{4C189F0A-486C-4A8F-87E5-24D3824E1595}"/>
                </a:ext>
              </a:extLst>
            </xdr:cNvPr>
            <xdr:cNvSpPr txBox="1"/>
          </xdr:nvSpPr>
          <xdr:spPr>
            <a:xfrm>
              <a:off x="1220932" y="9126681"/>
              <a:ext cx="2052205" cy="83127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oAutofit/>
            </a:bodyPr>
            <a:lstStyle/>
            <a:p>
              <a:pPr algn="ctr"/>
              <a:r>
                <a:rPr lang="en-GB" sz="1600" b="0" i="0">
                  <a:latin typeface="Cambria Math" panose="02040503050406030204" pitchFamily="18" charset="0"/>
                </a:rPr>
                <a:t>𝑉</a:t>
              </a:r>
              <a:r>
                <a:rPr lang="en-CH" sz="1600" b="0" i="0">
                  <a:latin typeface="Cambria Math" panose="02040503050406030204" pitchFamily="18" charset="0"/>
                </a:rPr>
                <a:t>_</a:t>
              </a:r>
              <a:r>
                <a:rPr lang="en-GB" sz="1600" b="0" i="0">
                  <a:latin typeface="Cambria Math" panose="02040503050406030204" pitchFamily="18" charset="0"/>
                </a:rPr>
                <a:t>𝑡𝑒𝑟𝑚𝑖𝑛𝑎𝑙=√(2𝑚𝑔/(</a:t>
              </a:r>
              <a:r>
                <a:rPr lang="el-GR" sz="1600" b="0" i="0">
                  <a:latin typeface="Cambria Math" panose="02040503050406030204" pitchFamily="18" charset="0"/>
                </a:rPr>
                <a:t>ρ</a:t>
              </a:r>
              <a:r>
                <a:rPr lang="en-GB" sz="1600" b="0" i="0">
                  <a:latin typeface="Cambria Math" panose="02040503050406030204" pitchFamily="18" charset="0"/>
                </a:rPr>
                <a:t>𝐴𝐶_𝑑 ))</a:t>
              </a:r>
              <a:endParaRPr lang="en-CH" sz="16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twoCellAnchor>
    <xdr:from>
      <xdr:col>0</xdr:col>
      <xdr:colOff>438150</xdr:colOff>
      <xdr:row>6</xdr:row>
      <xdr:rowOff>158751</xdr:rowOff>
    </xdr:from>
    <xdr:to>
      <xdr:col>2</xdr:col>
      <xdr:colOff>2413000</xdr:colOff>
      <xdr:row>14</xdr:row>
      <xdr:rowOff>9526</xdr:rowOff>
    </xdr:to>
    <xdr:graphicFrame macro="">
      <xdr:nvGraphicFramePr>
        <xdr:cNvPr id="3" name="Kaavio 9">
          <a:extLst>
            <a:ext uri="{FF2B5EF4-FFF2-40B4-BE49-F238E27FC236}">
              <a16:creationId xmlns:a16="http://schemas.microsoft.com/office/drawing/2014/main" id="{A047220E-ECD7-4FEE-9A52-68D2928C60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309562</xdr:colOff>
      <xdr:row>18</xdr:row>
      <xdr:rowOff>182561</xdr:rowOff>
    </xdr:from>
    <xdr:to>
      <xdr:col>4</xdr:col>
      <xdr:colOff>47625</xdr:colOff>
      <xdr:row>22</xdr:row>
      <xdr:rowOff>31750</xdr:rowOff>
    </xdr:to>
    <xdr:sp macro="" textlink="">
      <xdr:nvSpPr>
        <xdr:cNvPr id="8" name="TextBox 7">
          <a:extLst>
            <a:ext uri="{FF2B5EF4-FFF2-40B4-BE49-F238E27FC236}">
              <a16:creationId xmlns:a16="http://schemas.microsoft.com/office/drawing/2014/main" id="{59FBB22D-A5BC-4FAF-9FB9-A9A5609782D3}"/>
            </a:ext>
          </a:extLst>
        </xdr:cNvPr>
        <xdr:cNvSpPr txBox="1"/>
      </xdr:nvSpPr>
      <xdr:spPr>
        <a:xfrm>
          <a:off x="2349500" y="4968874"/>
          <a:ext cx="3341688" cy="6111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a:t>V0</a:t>
          </a:r>
          <a:r>
            <a:rPr lang="de-CH" sz="1100" baseline="0"/>
            <a:t> is the slide starting speed, so the lateral component of speed vector after the CoR is applied to cruise speed. Calculated in cell K4</a:t>
          </a:r>
          <a:endParaRPr lang="de-CH" sz="1100"/>
        </a:p>
      </xdr:txBody>
    </xdr:sp>
    <xdr:clientData/>
  </xdr:twoCellAnchor>
  <xdr:twoCellAnchor>
    <xdr:from>
      <xdr:col>3</xdr:col>
      <xdr:colOff>544512</xdr:colOff>
      <xdr:row>22</xdr:row>
      <xdr:rowOff>31750</xdr:rowOff>
    </xdr:from>
    <xdr:to>
      <xdr:col>3</xdr:col>
      <xdr:colOff>544512</xdr:colOff>
      <xdr:row>23</xdr:row>
      <xdr:rowOff>7938</xdr:rowOff>
    </xdr:to>
    <xdr:cxnSp macro="">
      <xdr:nvCxnSpPr>
        <xdr:cNvPr id="10" name="Straight Arrow Connector 9">
          <a:extLst>
            <a:ext uri="{FF2B5EF4-FFF2-40B4-BE49-F238E27FC236}">
              <a16:creationId xmlns:a16="http://schemas.microsoft.com/office/drawing/2014/main" id="{91C9F90A-2A97-43D1-8E30-2128EB15A78E}"/>
            </a:ext>
          </a:extLst>
        </xdr:cNvPr>
        <xdr:cNvCxnSpPr/>
      </xdr:nvCxnSpPr>
      <xdr:spPr>
        <a:xfrm>
          <a:off x="5219700" y="5564188"/>
          <a:ext cx="0" cy="174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1015999</xdr:colOff>
      <xdr:row>6</xdr:row>
      <xdr:rowOff>55563</xdr:rowOff>
    </xdr:from>
    <xdr:to>
      <xdr:col>14</xdr:col>
      <xdr:colOff>206375</xdr:colOff>
      <xdr:row>12</xdr:row>
      <xdr:rowOff>174625</xdr:rowOff>
    </xdr:to>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7FA9819F-677B-43EA-9C6D-EDA632E51888}"/>
                </a:ext>
              </a:extLst>
            </xdr:cNvPr>
            <xdr:cNvSpPr txBox="1"/>
          </xdr:nvSpPr>
          <xdr:spPr>
            <a:xfrm>
              <a:off x="12533312" y="2309813"/>
              <a:ext cx="5873751" cy="12620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b="1">
                  <a:solidFill>
                    <a:schemeClr val="tx1"/>
                  </a:solidFill>
                </a:rPr>
                <a:t>Scenario B formula Ac</a:t>
              </a:r>
            </a:p>
            <a:p>
              <a:pPr/>
              <a14:m>
                <m:oMathPara xmlns:m="http://schemas.openxmlformats.org/officeDocument/2006/math">
                  <m:oMathParaPr>
                    <m:jc m:val="centerGroup"/>
                  </m:oMathParaPr>
                  <m:oMath xmlns:m="http://schemas.openxmlformats.org/officeDocument/2006/math">
                    <m:r>
                      <a:rPr lang="de-CH" sz="1100" b="0" i="1">
                        <a:solidFill>
                          <a:schemeClr val="tx1"/>
                        </a:solidFill>
                        <a:latin typeface="Cambria Math" panose="02040503050406030204" pitchFamily="18" charset="0"/>
                      </a:rPr>
                      <m:t>𝐹𝑜𝑟</m:t>
                    </m:r>
                    <m:r>
                      <a:rPr lang="de-CH" sz="1100" b="0" i="1">
                        <a:solidFill>
                          <a:schemeClr val="tx1"/>
                        </a:solidFill>
                        <a:latin typeface="Cambria Math" panose="02040503050406030204" pitchFamily="18" charset="0"/>
                      </a:rPr>
                      <m:t> </m:t>
                    </m:r>
                    <m:r>
                      <a:rPr lang="de-CH" sz="1100" b="0" i="1">
                        <a:solidFill>
                          <a:schemeClr val="tx1"/>
                        </a:solidFill>
                        <a:latin typeface="Cambria Math" panose="02040503050406030204" pitchFamily="18" charset="0"/>
                      </a:rPr>
                      <m:t>𝑈𝐴𝑆</m:t>
                    </m:r>
                    <m:r>
                      <a:rPr lang="de-CH" sz="1100" b="0" i="1">
                        <a:solidFill>
                          <a:schemeClr val="tx1"/>
                        </a:solidFill>
                        <a:latin typeface="Cambria Math" panose="02040503050406030204" pitchFamily="18" charset="0"/>
                        <a:ea typeface="Cambria Math" panose="02040503050406030204" pitchFamily="18" charset="0"/>
                      </a:rPr>
                      <m:t>≤1</m:t>
                    </m:r>
                    <m:r>
                      <a:rPr lang="de-CH" sz="1100" b="0" i="1">
                        <a:solidFill>
                          <a:schemeClr val="tx1"/>
                        </a:solidFill>
                        <a:latin typeface="Cambria Math" panose="02040503050406030204" pitchFamily="18" charset="0"/>
                        <a:ea typeface="Cambria Math" panose="02040503050406030204" pitchFamily="18" charset="0"/>
                      </a:rPr>
                      <m:t>𝑚</m:t>
                    </m:r>
                    <m:r>
                      <a:rPr lang="de-CH" sz="1100" b="0" i="1">
                        <a:solidFill>
                          <a:schemeClr val="tx1"/>
                        </a:solidFill>
                        <a:latin typeface="Cambria Math" panose="02040503050406030204" pitchFamily="18" charset="0"/>
                        <a:ea typeface="Cambria Math" panose="02040503050406030204" pitchFamily="18" charset="0"/>
                      </a:rPr>
                      <m:t> </m:t>
                    </m:r>
                    <m:r>
                      <a:rPr lang="de-CH" sz="1100" b="0" i="1">
                        <a:solidFill>
                          <a:schemeClr val="tx1"/>
                        </a:solidFill>
                        <a:latin typeface="Cambria Math" panose="02040503050406030204" pitchFamily="18" charset="0"/>
                        <a:ea typeface="Cambria Math" panose="02040503050406030204" pitchFamily="18" charset="0"/>
                      </a:rPr>
                      <m:t>𝑎𝑛𝑑</m:t>
                    </m:r>
                    <m:r>
                      <a:rPr lang="de-CH" sz="1100" b="0" i="1">
                        <a:solidFill>
                          <a:schemeClr val="tx1"/>
                        </a:solidFill>
                        <a:latin typeface="Cambria Math" panose="02040503050406030204" pitchFamily="18" charset="0"/>
                        <a:ea typeface="Cambria Math" panose="02040503050406030204" pitchFamily="18" charset="0"/>
                      </a:rPr>
                      <m:t> </m:t>
                    </m:r>
                    <m:r>
                      <a:rPr lang="de-CH" sz="1100" b="0" i="1">
                        <a:solidFill>
                          <a:schemeClr val="tx1"/>
                        </a:solidFill>
                        <a:latin typeface="Cambria Math" panose="02040503050406030204" pitchFamily="18" charset="0"/>
                        <a:ea typeface="Cambria Math" panose="02040503050406030204" pitchFamily="18" charset="0"/>
                      </a:rPr>
                      <m:t>𝑈𝐴𝑆</m:t>
                    </m:r>
                    <m:r>
                      <a:rPr lang="de-CH" sz="1100" b="0" i="1">
                        <a:solidFill>
                          <a:schemeClr val="tx1"/>
                        </a:solidFill>
                        <a:latin typeface="Cambria Math" panose="02040503050406030204" pitchFamily="18" charset="0"/>
                        <a:ea typeface="Cambria Math" panose="02040503050406030204" pitchFamily="18" charset="0"/>
                      </a:rPr>
                      <m:t>&gt;20</m:t>
                    </m:r>
                    <m:r>
                      <a:rPr lang="de-CH" sz="1100" b="0" i="1">
                        <a:solidFill>
                          <a:schemeClr val="tx1"/>
                        </a:solidFill>
                        <a:latin typeface="Cambria Math" panose="02040503050406030204" pitchFamily="18" charset="0"/>
                        <a:ea typeface="Cambria Math" panose="02040503050406030204" pitchFamily="18" charset="0"/>
                      </a:rPr>
                      <m:t>𝑚</m:t>
                    </m:r>
                    <m:r>
                      <a:rPr lang="de-CH" sz="1100" b="0" i="1">
                        <a:solidFill>
                          <a:schemeClr val="tx1"/>
                        </a:solidFill>
                        <a:latin typeface="Cambria Math" panose="02040503050406030204" pitchFamily="18" charset="0"/>
                        <a:ea typeface="Cambria Math" panose="02040503050406030204" pitchFamily="18" charset="0"/>
                      </a:rPr>
                      <m:t>;                              </m:t>
                    </m:r>
                    <m:sSub>
                      <m:sSubPr>
                        <m:ctrlPr>
                          <a:rPr lang="en-GB" sz="1100" b="0" i="1">
                            <a:solidFill>
                              <a:schemeClr val="tx1"/>
                            </a:solidFill>
                            <a:latin typeface="Cambria Math" panose="02040503050406030204" pitchFamily="18" charset="0"/>
                          </a:rPr>
                        </m:ctrlPr>
                      </m:sSubPr>
                      <m:e>
                        <m:r>
                          <a:rPr lang="de-CH" sz="1100" b="0" i="1">
                            <a:solidFill>
                              <a:schemeClr val="tx1"/>
                            </a:solidFill>
                            <a:latin typeface="Cambria Math" panose="02040503050406030204" pitchFamily="18" charset="0"/>
                          </a:rPr>
                          <m:t> </m:t>
                        </m:r>
                        <m:r>
                          <a:rPr lang="de-CH" sz="1100" b="0" i="1">
                            <a:solidFill>
                              <a:schemeClr val="tx1"/>
                            </a:solidFill>
                            <a:latin typeface="Cambria Math" panose="02040503050406030204" pitchFamily="18" charset="0"/>
                          </a:rPr>
                          <m:t>𝐴</m:t>
                        </m:r>
                      </m:e>
                      <m:sub>
                        <m:r>
                          <a:rPr lang="de-CH" sz="1100" b="0" i="1">
                            <a:solidFill>
                              <a:schemeClr val="tx1"/>
                            </a:solidFill>
                            <a:latin typeface="Cambria Math" panose="02040503050406030204" pitchFamily="18" charset="0"/>
                          </a:rPr>
                          <m:t>𝑐</m:t>
                        </m:r>
                      </m:sub>
                    </m:sSub>
                    <m:r>
                      <a:rPr lang="en-GB" sz="1100" b="0" i="1">
                        <a:solidFill>
                          <a:schemeClr val="tx1"/>
                        </a:solidFill>
                        <a:latin typeface="Cambria Math" panose="02040503050406030204" pitchFamily="18" charset="0"/>
                      </a:rPr>
                      <m:t>=</m:t>
                    </m:r>
                    <m:r>
                      <a:rPr lang="de-CH" sz="1100" b="0" i="1">
                        <a:solidFill>
                          <a:schemeClr val="tx1"/>
                        </a:solidFill>
                        <a:latin typeface="Cambria Math" panose="02040503050406030204" pitchFamily="18" charset="0"/>
                      </a:rPr>
                      <m:t>2</m:t>
                    </m:r>
                    <m:sSub>
                      <m:sSubPr>
                        <m:ctrlPr>
                          <a:rPr lang="de-CH" sz="1100" b="0" i="1">
                            <a:solidFill>
                              <a:schemeClr val="tx1"/>
                            </a:solidFill>
                            <a:latin typeface="Cambria Math" panose="02040503050406030204" pitchFamily="18" charset="0"/>
                          </a:rPr>
                        </m:ctrlPr>
                      </m:sSubPr>
                      <m:e>
                        <m:r>
                          <a:rPr lang="de-CH" sz="1100" b="0" i="1">
                            <a:solidFill>
                              <a:schemeClr val="tx1"/>
                            </a:solidFill>
                            <a:latin typeface="Cambria Math" panose="02040503050406030204" pitchFamily="18" charset="0"/>
                          </a:rPr>
                          <m:t>𝑟</m:t>
                        </m:r>
                      </m:e>
                      <m:sub>
                        <m:r>
                          <a:rPr lang="de-CH" sz="1100" b="0" i="1">
                            <a:solidFill>
                              <a:schemeClr val="tx1"/>
                            </a:solidFill>
                            <a:latin typeface="Cambria Math" panose="02040503050406030204" pitchFamily="18" charset="0"/>
                          </a:rPr>
                          <m:t>𝐷</m:t>
                        </m:r>
                      </m:sub>
                    </m:sSub>
                    <m:r>
                      <a:rPr lang="de-CH" sz="1100" b="0" i="1">
                        <a:solidFill>
                          <a:schemeClr val="tx1"/>
                        </a:solidFill>
                        <a:latin typeface="Cambria Math" panose="02040503050406030204" pitchFamily="18" charset="0"/>
                      </a:rPr>
                      <m:t>∗</m:t>
                    </m:r>
                    <m:d>
                      <m:dPr>
                        <m:ctrlPr>
                          <a:rPr lang="de-CH" sz="1100" b="0" i="1">
                            <a:solidFill>
                              <a:schemeClr val="tx1"/>
                            </a:solidFill>
                            <a:latin typeface="Cambria Math" panose="02040503050406030204" pitchFamily="18" charset="0"/>
                          </a:rPr>
                        </m:ctrlPr>
                      </m:dPr>
                      <m:e>
                        <m:sSub>
                          <m:sSubPr>
                            <m:ctrlPr>
                              <a:rPr lang="de-CH" sz="1100" b="0" i="1">
                                <a:solidFill>
                                  <a:schemeClr val="tx1"/>
                                </a:solidFill>
                                <a:latin typeface="Cambria Math" panose="02040503050406030204" pitchFamily="18" charset="0"/>
                              </a:rPr>
                            </m:ctrlPr>
                          </m:sSubPr>
                          <m:e>
                            <m:r>
                              <a:rPr lang="de-CH" sz="1100" b="0" i="1">
                                <a:solidFill>
                                  <a:schemeClr val="tx1"/>
                                </a:solidFill>
                                <a:latin typeface="Cambria Math" panose="02040503050406030204" pitchFamily="18" charset="0"/>
                              </a:rPr>
                              <m:t>𝐷</m:t>
                            </m:r>
                          </m:e>
                          <m:sub>
                            <m:r>
                              <a:rPr lang="de-CH" sz="1100" b="0" i="1">
                                <a:solidFill>
                                  <a:schemeClr val="tx1"/>
                                </a:solidFill>
                                <a:latin typeface="Cambria Math" panose="02040503050406030204" pitchFamily="18" charset="0"/>
                              </a:rPr>
                              <m:t>𝑔𝑙𝑖𝑑𝑒</m:t>
                            </m:r>
                          </m:sub>
                        </m:sSub>
                        <m:r>
                          <a:rPr lang="de-CH" sz="1100" b="0" i="1">
                            <a:solidFill>
                              <a:schemeClr val="tx1"/>
                            </a:solidFill>
                            <a:latin typeface="Cambria Math" panose="02040503050406030204" pitchFamily="18" charset="0"/>
                          </a:rPr>
                          <m:t>+</m:t>
                        </m:r>
                        <m:sSub>
                          <m:sSubPr>
                            <m:ctrlPr>
                              <a:rPr lang="de-CH" sz="1100" b="0" i="1">
                                <a:solidFill>
                                  <a:schemeClr val="tx1"/>
                                </a:solidFill>
                                <a:latin typeface="Cambria Math" panose="02040503050406030204" pitchFamily="18" charset="0"/>
                              </a:rPr>
                            </m:ctrlPr>
                          </m:sSubPr>
                          <m:e>
                            <m:r>
                              <a:rPr lang="de-CH" sz="1100" b="0" i="1">
                                <a:solidFill>
                                  <a:schemeClr val="tx1"/>
                                </a:solidFill>
                                <a:latin typeface="Cambria Math" panose="02040503050406030204" pitchFamily="18" charset="0"/>
                              </a:rPr>
                              <m:t>𝐷</m:t>
                            </m:r>
                          </m:e>
                          <m:sub>
                            <m:r>
                              <a:rPr lang="de-CH" sz="1100" b="0" i="1">
                                <a:solidFill>
                                  <a:schemeClr val="tx1"/>
                                </a:solidFill>
                                <a:latin typeface="Cambria Math" panose="02040503050406030204" pitchFamily="18" charset="0"/>
                              </a:rPr>
                              <m:t>𝑠𝑙𝑖𝑑𝑒</m:t>
                            </m:r>
                            <m:r>
                              <a:rPr lang="de-CH" sz="1100" b="0" i="1">
                                <a:solidFill>
                                  <a:schemeClr val="tx1"/>
                                </a:solidFill>
                                <a:latin typeface="Cambria Math" panose="02040503050406030204" pitchFamily="18" charset="0"/>
                              </a:rPr>
                              <m:t> </m:t>
                            </m:r>
                            <m:r>
                              <a:rPr lang="de-CH" sz="1100" b="0" i="1">
                                <a:solidFill>
                                  <a:schemeClr val="tx1"/>
                                </a:solidFill>
                                <a:latin typeface="Cambria Math" panose="02040503050406030204" pitchFamily="18" charset="0"/>
                              </a:rPr>
                              <m:t>𝑟𝑒𝑑𝑢𝑐𝑒𝑑</m:t>
                            </m:r>
                          </m:sub>
                        </m:sSub>
                      </m:e>
                    </m:d>
                    <m:r>
                      <a:rPr lang="de-CH" sz="1100" b="0" i="1">
                        <a:solidFill>
                          <a:schemeClr val="tx1"/>
                        </a:solidFill>
                        <a:latin typeface="Cambria Math" panose="02040503050406030204" pitchFamily="18" charset="0"/>
                      </a:rPr>
                      <m:t>+</m:t>
                    </m:r>
                    <m:r>
                      <a:rPr lang="el-GR" sz="1100" b="0" i="1">
                        <a:solidFill>
                          <a:schemeClr val="tx1"/>
                        </a:solidFill>
                        <a:latin typeface="Cambria Math" panose="02040503050406030204" pitchFamily="18" charset="0"/>
                      </a:rPr>
                      <m:t>𝜋</m:t>
                    </m:r>
                    <m:sSup>
                      <m:sSupPr>
                        <m:ctrlPr>
                          <a:rPr lang="en-GB" sz="1100" b="0" i="1">
                            <a:solidFill>
                              <a:schemeClr val="tx1"/>
                            </a:solidFill>
                            <a:latin typeface="Cambria Math" panose="02040503050406030204" pitchFamily="18" charset="0"/>
                          </a:rPr>
                        </m:ctrlPr>
                      </m:sSupPr>
                      <m:e>
                        <m:sSub>
                          <m:sSubPr>
                            <m:ctrlPr>
                              <a:rPr lang="en-GB" sz="1100" b="0" i="1">
                                <a:solidFill>
                                  <a:schemeClr val="tx1"/>
                                </a:solidFill>
                                <a:latin typeface="Cambria Math" panose="02040503050406030204" pitchFamily="18" charset="0"/>
                              </a:rPr>
                            </m:ctrlPr>
                          </m:sSubPr>
                          <m:e>
                            <m:r>
                              <a:rPr lang="de-CH" sz="1100" b="0" i="1">
                                <a:solidFill>
                                  <a:schemeClr val="tx1"/>
                                </a:solidFill>
                                <a:latin typeface="Cambria Math" panose="02040503050406030204" pitchFamily="18" charset="0"/>
                              </a:rPr>
                              <m:t>𝑟</m:t>
                            </m:r>
                          </m:e>
                          <m:sub>
                            <m:r>
                              <a:rPr lang="de-CH" sz="1100" b="0" i="1">
                                <a:solidFill>
                                  <a:schemeClr val="tx1"/>
                                </a:solidFill>
                                <a:latin typeface="Cambria Math" panose="02040503050406030204" pitchFamily="18" charset="0"/>
                              </a:rPr>
                              <m:t>𝐷</m:t>
                            </m:r>
                          </m:sub>
                        </m:sSub>
                      </m:e>
                      <m:sup>
                        <m:r>
                          <a:rPr lang="en-GB" sz="1100" b="0" i="1">
                            <a:solidFill>
                              <a:schemeClr val="tx1"/>
                            </a:solidFill>
                            <a:latin typeface="Cambria Math" panose="02040503050406030204" pitchFamily="18" charset="0"/>
                          </a:rPr>
                          <m:t>2</m:t>
                        </m:r>
                      </m:sup>
                    </m:sSup>
                    <m:r>
                      <a:rPr lang="de-CH" sz="1100" b="0" i="1">
                        <a:solidFill>
                          <a:schemeClr val="tx1"/>
                        </a:solidFill>
                        <a:latin typeface="Cambria Math" panose="02040503050406030204" pitchFamily="18" charset="0"/>
                      </a:rPr>
                      <m:t> </m:t>
                    </m:r>
                  </m:oMath>
                </m:oMathPara>
              </a14:m>
              <a:endParaRPr lang="de-CH" sz="1100" b="0" i="1">
                <a:solidFill>
                  <a:schemeClr val="tx1"/>
                </a:solidFill>
                <a:latin typeface="Cambria Math" panose="02040503050406030204" pitchFamily="18" charset="0"/>
              </a:endParaRPr>
            </a:p>
            <a:p>
              <a:pPr/>
              <a14:m>
                <m:oMathPara xmlns:m="http://schemas.openxmlformats.org/officeDocument/2006/math">
                  <m:oMathParaPr>
                    <m:jc m:val="centerGroup"/>
                  </m:oMathParaPr>
                  <m:oMath xmlns:m="http://schemas.openxmlformats.org/officeDocument/2006/math">
                    <m:r>
                      <a:rPr lang="de-CH" sz="1100" b="0" i="1">
                        <a:solidFill>
                          <a:schemeClr val="dk1"/>
                        </a:solidFill>
                        <a:effectLst/>
                        <a:latin typeface="Cambria Math" panose="02040503050406030204" pitchFamily="18" charset="0"/>
                        <a:ea typeface="Cambria Math" panose="02040503050406030204" pitchFamily="18" charset="0"/>
                        <a:cs typeface="+mn-cs"/>
                      </a:rPr>
                      <m:t>𝐹𝑜𝑟</m:t>
                    </m:r>
                    <m:r>
                      <a:rPr lang="de-CH" sz="1100" b="0" i="1">
                        <a:solidFill>
                          <a:schemeClr val="dk1"/>
                        </a:solidFill>
                        <a:effectLst/>
                        <a:latin typeface="Cambria Math" panose="02040503050406030204" pitchFamily="18" charset="0"/>
                        <a:ea typeface="Cambria Math" panose="02040503050406030204" pitchFamily="18" charset="0"/>
                        <a:cs typeface="+mn-cs"/>
                      </a:rPr>
                      <m:t> 1</m:t>
                    </m:r>
                    <m:r>
                      <a:rPr lang="de-CH" sz="1100" b="0" i="1">
                        <a:solidFill>
                          <a:schemeClr val="dk1"/>
                        </a:solidFill>
                        <a:effectLst/>
                        <a:latin typeface="Cambria Math" panose="02040503050406030204" pitchFamily="18" charset="0"/>
                        <a:ea typeface="Cambria Math" panose="02040503050406030204" pitchFamily="18" charset="0"/>
                        <a:cs typeface="+mn-cs"/>
                      </a:rPr>
                      <m:t>𝑚</m:t>
                    </m:r>
                    <m:r>
                      <a:rPr lang="de-CH" sz="1100" b="0" i="1">
                        <a:solidFill>
                          <a:schemeClr val="dk1"/>
                        </a:solidFill>
                        <a:effectLst/>
                        <a:latin typeface="Cambria Math" panose="02040503050406030204" pitchFamily="18" charset="0"/>
                        <a:ea typeface="Cambria Math" panose="02040503050406030204" pitchFamily="18" charset="0"/>
                        <a:cs typeface="+mn-cs"/>
                      </a:rPr>
                      <m:t>&lt;</m:t>
                    </m:r>
                    <m:r>
                      <a:rPr lang="de-CH" sz="1100" b="0" i="1">
                        <a:solidFill>
                          <a:schemeClr val="dk1"/>
                        </a:solidFill>
                        <a:effectLst/>
                        <a:latin typeface="Cambria Math" panose="02040503050406030204" pitchFamily="18" charset="0"/>
                        <a:ea typeface="Cambria Math" panose="02040503050406030204" pitchFamily="18" charset="0"/>
                        <a:cs typeface="+mn-cs"/>
                      </a:rPr>
                      <m:t>𝑈𝐴𝑆</m:t>
                    </m:r>
                    <m:r>
                      <a:rPr lang="de-CH" sz="1100" b="0" i="1">
                        <a:solidFill>
                          <a:schemeClr val="dk1"/>
                        </a:solidFill>
                        <a:effectLst/>
                        <a:latin typeface="Cambria Math" panose="02040503050406030204" pitchFamily="18" charset="0"/>
                        <a:ea typeface="Cambria Math" panose="02040503050406030204" pitchFamily="18" charset="0"/>
                        <a:cs typeface="+mn-cs"/>
                      </a:rPr>
                      <m:t>≤20</m:t>
                    </m:r>
                    <m:r>
                      <a:rPr lang="de-CH" sz="1100" b="0" i="1">
                        <a:solidFill>
                          <a:schemeClr val="dk1"/>
                        </a:solidFill>
                        <a:effectLst/>
                        <a:latin typeface="Cambria Math" panose="02040503050406030204" pitchFamily="18" charset="0"/>
                        <a:ea typeface="Cambria Math" panose="02040503050406030204" pitchFamily="18" charset="0"/>
                        <a:cs typeface="+mn-cs"/>
                      </a:rPr>
                      <m:t>𝑚</m:t>
                    </m:r>
                    <m:r>
                      <a:rPr lang="de-CH" sz="1100" b="0" i="1">
                        <a:solidFill>
                          <a:schemeClr val="dk1"/>
                        </a:solidFill>
                        <a:effectLst/>
                        <a:latin typeface="Cambria Math" panose="02040503050406030204" pitchFamily="18" charset="0"/>
                        <a:ea typeface="Cambria Math" panose="02040503050406030204" pitchFamily="18" charset="0"/>
                        <a:cs typeface="+mn-cs"/>
                      </a:rPr>
                      <m:t>;         </m:t>
                    </m:r>
                    <m:sSub>
                      <m:sSubPr>
                        <m:ctrlPr>
                          <a:rPr lang="en-GB" sz="1100" b="0" i="1">
                            <a:solidFill>
                              <a:schemeClr val="dk1"/>
                            </a:solidFill>
                            <a:effectLst/>
                            <a:latin typeface="Cambria Math" panose="02040503050406030204" pitchFamily="18" charset="0"/>
                            <a:ea typeface="Cambria Math" panose="02040503050406030204" pitchFamily="18" charset="0"/>
                            <a:cs typeface="+mn-cs"/>
                          </a:rPr>
                        </m:ctrlPr>
                      </m:sSubPr>
                      <m:e>
                        <m:r>
                          <a:rPr lang="de-CH" sz="1100" b="0" i="1">
                            <a:solidFill>
                              <a:schemeClr val="dk1"/>
                            </a:solidFill>
                            <a:effectLst/>
                            <a:latin typeface="Cambria Math" panose="02040503050406030204" pitchFamily="18" charset="0"/>
                            <a:ea typeface="Cambria Math" panose="02040503050406030204" pitchFamily="18" charset="0"/>
                            <a:cs typeface="+mn-cs"/>
                          </a:rPr>
                          <m:t>𝐴</m:t>
                        </m:r>
                      </m:e>
                      <m:sub>
                        <m:r>
                          <a:rPr lang="de-CH" sz="1100" b="0" i="1">
                            <a:solidFill>
                              <a:schemeClr val="dk1"/>
                            </a:solidFill>
                            <a:effectLst/>
                            <a:latin typeface="Cambria Math" panose="02040503050406030204" pitchFamily="18" charset="0"/>
                            <a:ea typeface="Cambria Math" panose="02040503050406030204" pitchFamily="18" charset="0"/>
                            <a:cs typeface="+mn-cs"/>
                          </a:rPr>
                          <m:t>𝑐</m:t>
                        </m:r>
                      </m:sub>
                    </m:sSub>
                    <m:r>
                      <a:rPr lang="en-GB" sz="1100" b="0" i="1">
                        <a:solidFill>
                          <a:schemeClr val="dk1"/>
                        </a:solidFill>
                        <a:effectLst/>
                        <a:latin typeface="Cambria Math" panose="02040503050406030204" pitchFamily="18" charset="0"/>
                        <a:ea typeface="Cambria Math" panose="02040503050406030204" pitchFamily="18" charset="0"/>
                        <a:cs typeface="+mn-cs"/>
                      </a:rPr>
                      <m:t>=</m:t>
                    </m:r>
                    <m:r>
                      <a:rPr lang="de-CH" sz="1100" b="0" i="1">
                        <a:solidFill>
                          <a:schemeClr val="dk1"/>
                        </a:solidFill>
                        <a:effectLst/>
                        <a:latin typeface="Cambria Math" panose="02040503050406030204" pitchFamily="18" charset="0"/>
                        <a:ea typeface="Cambria Math" panose="02040503050406030204" pitchFamily="18" charset="0"/>
                        <a:cs typeface="+mn-cs"/>
                      </a:rPr>
                      <m:t>𝑂𝑏𝑠𝑡𝑎𝑐𝑙𝑒</m:t>
                    </m:r>
                    <m:r>
                      <a:rPr lang="de-CH" sz="1100" b="0" i="1">
                        <a:solidFill>
                          <a:schemeClr val="dk1"/>
                        </a:solidFill>
                        <a:effectLst/>
                        <a:latin typeface="Cambria Math" panose="02040503050406030204" pitchFamily="18" charset="0"/>
                        <a:ea typeface="Cambria Math" panose="02040503050406030204" pitchFamily="18" charset="0"/>
                        <a:cs typeface="+mn-cs"/>
                      </a:rPr>
                      <m:t> </m:t>
                    </m:r>
                    <m:r>
                      <a:rPr lang="de-CH" sz="1100" b="0" i="1">
                        <a:solidFill>
                          <a:schemeClr val="dk1"/>
                        </a:solidFill>
                        <a:effectLst/>
                        <a:latin typeface="Cambria Math" panose="02040503050406030204" pitchFamily="18" charset="0"/>
                        <a:ea typeface="Cambria Math" panose="02040503050406030204" pitchFamily="18" charset="0"/>
                        <a:cs typeface="+mn-cs"/>
                      </a:rPr>
                      <m:t>𝑟𝑒𝑑𝑢𝑐𝑡𝑖𝑜𝑛</m:t>
                    </m:r>
                    <m:r>
                      <a:rPr lang="de-CH" sz="1100" b="0" i="1">
                        <a:solidFill>
                          <a:schemeClr val="dk1"/>
                        </a:solidFill>
                        <a:effectLst/>
                        <a:latin typeface="Cambria Math" panose="02040503050406030204" pitchFamily="18" charset="0"/>
                        <a:ea typeface="Cambria Math" panose="02040503050406030204" pitchFamily="18" charset="0"/>
                        <a:cs typeface="+mn-cs"/>
                      </a:rPr>
                      <m:t>∗</m:t>
                    </m:r>
                    <m:d>
                      <m:dPr>
                        <m:begChr m:val="["/>
                        <m:endChr m:val="]"/>
                        <m:ctrlPr>
                          <a:rPr lang="en-GB" sz="1100" b="0" i="1">
                            <a:solidFill>
                              <a:schemeClr val="dk1"/>
                            </a:solidFill>
                            <a:effectLst/>
                            <a:latin typeface="Cambria Math" panose="02040503050406030204" pitchFamily="18" charset="0"/>
                            <a:ea typeface="Cambria Math" panose="02040503050406030204" pitchFamily="18" charset="0"/>
                            <a:cs typeface="+mn-cs"/>
                          </a:rPr>
                        </m:ctrlPr>
                      </m:dPr>
                      <m:e>
                        <m:r>
                          <a:rPr lang="de-CH" sz="1100" b="0" i="1">
                            <a:solidFill>
                              <a:schemeClr val="dk1"/>
                            </a:solidFill>
                            <a:effectLst/>
                            <a:latin typeface="Cambria Math" panose="02040503050406030204" pitchFamily="18" charset="0"/>
                            <a:ea typeface="+mn-ea"/>
                            <a:cs typeface="+mn-cs"/>
                          </a:rPr>
                          <m:t>2</m:t>
                        </m:r>
                        <m:sSub>
                          <m:sSubPr>
                            <m:ctrlPr>
                              <a:rPr lang="de-CH" sz="1100" b="0" i="1">
                                <a:solidFill>
                                  <a:schemeClr val="dk1"/>
                                </a:solidFill>
                                <a:effectLst/>
                                <a:latin typeface="Cambria Math" panose="02040503050406030204" pitchFamily="18" charset="0"/>
                                <a:ea typeface="+mn-ea"/>
                                <a:cs typeface="+mn-cs"/>
                              </a:rPr>
                            </m:ctrlPr>
                          </m:sSubPr>
                          <m:e>
                            <m:r>
                              <a:rPr lang="de-CH" sz="1100" b="0" i="1">
                                <a:solidFill>
                                  <a:schemeClr val="dk1"/>
                                </a:solidFill>
                                <a:effectLst/>
                                <a:latin typeface="Cambria Math" panose="02040503050406030204" pitchFamily="18" charset="0"/>
                                <a:ea typeface="+mn-ea"/>
                                <a:cs typeface="+mn-cs"/>
                              </a:rPr>
                              <m:t>𝑟</m:t>
                            </m:r>
                          </m:e>
                          <m:sub>
                            <m:r>
                              <a:rPr lang="de-CH" sz="1100" b="0" i="1">
                                <a:solidFill>
                                  <a:schemeClr val="dk1"/>
                                </a:solidFill>
                                <a:effectLst/>
                                <a:latin typeface="Cambria Math" panose="02040503050406030204" pitchFamily="18" charset="0"/>
                                <a:ea typeface="+mn-ea"/>
                                <a:cs typeface="+mn-cs"/>
                              </a:rPr>
                              <m:t>𝐷</m:t>
                            </m:r>
                          </m:sub>
                        </m:sSub>
                        <m:r>
                          <a:rPr lang="de-CH" sz="1100" b="0" i="1">
                            <a:solidFill>
                              <a:schemeClr val="dk1"/>
                            </a:solidFill>
                            <a:effectLst/>
                            <a:latin typeface="Cambria Math" panose="02040503050406030204" pitchFamily="18" charset="0"/>
                            <a:ea typeface="+mn-ea"/>
                            <a:cs typeface="+mn-cs"/>
                          </a:rPr>
                          <m:t>∗(</m:t>
                        </m:r>
                        <m:sSub>
                          <m:sSubPr>
                            <m:ctrlPr>
                              <a:rPr lang="de-CH" sz="1100" b="0" i="1">
                                <a:solidFill>
                                  <a:schemeClr val="dk1"/>
                                </a:solidFill>
                                <a:effectLst/>
                                <a:latin typeface="Cambria Math" panose="02040503050406030204" pitchFamily="18" charset="0"/>
                                <a:ea typeface="+mn-ea"/>
                                <a:cs typeface="+mn-cs"/>
                              </a:rPr>
                            </m:ctrlPr>
                          </m:sSubPr>
                          <m:e>
                            <m:r>
                              <a:rPr lang="de-CH" sz="1100" b="0" i="1">
                                <a:solidFill>
                                  <a:schemeClr val="dk1"/>
                                </a:solidFill>
                                <a:effectLst/>
                                <a:latin typeface="Cambria Math" panose="02040503050406030204" pitchFamily="18" charset="0"/>
                                <a:ea typeface="+mn-ea"/>
                                <a:cs typeface="+mn-cs"/>
                              </a:rPr>
                              <m:t>𝐷</m:t>
                            </m:r>
                          </m:e>
                          <m:sub>
                            <m:r>
                              <a:rPr lang="de-CH" sz="1100" b="0" i="1">
                                <a:solidFill>
                                  <a:schemeClr val="dk1"/>
                                </a:solidFill>
                                <a:effectLst/>
                                <a:latin typeface="Cambria Math" panose="02040503050406030204" pitchFamily="18" charset="0"/>
                                <a:ea typeface="+mn-ea"/>
                                <a:cs typeface="+mn-cs"/>
                              </a:rPr>
                              <m:t>𝑔𝑙𝑖𝑑𝑒</m:t>
                            </m:r>
                          </m:sub>
                        </m:sSub>
                        <m:r>
                          <a:rPr lang="de-CH" sz="1100" b="0" i="1">
                            <a:solidFill>
                              <a:schemeClr val="dk1"/>
                            </a:solidFill>
                            <a:effectLst/>
                            <a:latin typeface="Cambria Math" panose="02040503050406030204" pitchFamily="18" charset="0"/>
                            <a:ea typeface="+mn-ea"/>
                            <a:cs typeface="+mn-cs"/>
                          </a:rPr>
                          <m:t>+</m:t>
                        </m:r>
                        <m:sSub>
                          <m:sSubPr>
                            <m:ctrlPr>
                              <a:rPr lang="de-CH" sz="1100" b="0" i="1">
                                <a:solidFill>
                                  <a:schemeClr val="dk1"/>
                                </a:solidFill>
                                <a:effectLst/>
                                <a:latin typeface="Cambria Math" panose="02040503050406030204" pitchFamily="18" charset="0"/>
                                <a:ea typeface="+mn-ea"/>
                                <a:cs typeface="+mn-cs"/>
                              </a:rPr>
                            </m:ctrlPr>
                          </m:sSubPr>
                          <m:e>
                            <m:r>
                              <a:rPr lang="de-CH" sz="1100" b="0" i="1">
                                <a:solidFill>
                                  <a:schemeClr val="dk1"/>
                                </a:solidFill>
                                <a:effectLst/>
                                <a:latin typeface="Cambria Math" panose="02040503050406030204" pitchFamily="18" charset="0"/>
                                <a:ea typeface="+mn-ea"/>
                                <a:cs typeface="+mn-cs"/>
                              </a:rPr>
                              <m:t>𝐷</m:t>
                            </m:r>
                          </m:e>
                          <m:sub>
                            <m:r>
                              <a:rPr lang="de-CH" sz="1100" b="0" i="1">
                                <a:solidFill>
                                  <a:schemeClr val="dk1"/>
                                </a:solidFill>
                                <a:effectLst/>
                                <a:latin typeface="Cambria Math" panose="02040503050406030204" pitchFamily="18" charset="0"/>
                                <a:ea typeface="+mn-ea"/>
                                <a:cs typeface="+mn-cs"/>
                              </a:rPr>
                              <m:t>𝑠𝑙𝑖𝑑𝑒</m:t>
                            </m:r>
                            <m:r>
                              <a:rPr lang="de-CH" sz="1100" b="0" i="1">
                                <a:solidFill>
                                  <a:schemeClr val="dk1"/>
                                </a:solidFill>
                                <a:effectLst/>
                                <a:latin typeface="Cambria Math" panose="02040503050406030204" pitchFamily="18" charset="0"/>
                                <a:ea typeface="+mn-ea"/>
                                <a:cs typeface="+mn-cs"/>
                              </a:rPr>
                              <m:t> </m:t>
                            </m:r>
                            <m:r>
                              <a:rPr lang="de-CH" sz="1100" b="0" i="1">
                                <a:solidFill>
                                  <a:schemeClr val="dk1"/>
                                </a:solidFill>
                                <a:effectLst/>
                                <a:latin typeface="Cambria Math" panose="02040503050406030204" pitchFamily="18" charset="0"/>
                                <a:ea typeface="+mn-ea"/>
                                <a:cs typeface="+mn-cs"/>
                              </a:rPr>
                              <m:t>𝑟𝑒𝑑𝑢𝑐𝑒𝑑</m:t>
                            </m:r>
                          </m:sub>
                        </m:sSub>
                        <m:r>
                          <a:rPr lang="de-CH" sz="1100" b="0" i="1">
                            <a:solidFill>
                              <a:schemeClr val="dk1"/>
                            </a:solidFill>
                            <a:effectLst/>
                            <a:latin typeface="Cambria Math" panose="02040503050406030204" pitchFamily="18" charset="0"/>
                            <a:ea typeface="+mn-ea"/>
                            <a:cs typeface="+mn-cs"/>
                          </a:rPr>
                          <m:t>)+</m:t>
                        </m:r>
                        <m:r>
                          <a:rPr lang="el-GR" sz="1100" b="0" i="1">
                            <a:solidFill>
                              <a:schemeClr val="dk1"/>
                            </a:solidFill>
                            <a:effectLst/>
                            <a:latin typeface="Cambria Math" panose="02040503050406030204" pitchFamily="18" charset="0"/>
                            <a:ea typeface="+mn-ea"/>
                            <a:cs typeface="+mn-cs"/>
                          </a:rPr>
                          <m:t>𝜋</m:t>
                        </m:r>
                        <m:sSup>
                          <m:sSupPr>
                            <m:ctrlPr>
                              <a:rPr lang="en-GB" sz="1100" b="0" i="1">
                                <a:solidFill>
                                  <a:schemeClr val="dk1"/>
                                </a:solidFill>
                                <a:effectLst/>
                                <a:latin typeface="Cambria Math" panose="02040503050406030204" pitchFamily="18" charset="0"/>
                                <a:ea typeface="+mn-ea"/>
                                <a:cs typeface="+mn-cs"/>
                              </a:rPr>
                            </m:ctrlPr>
                          </m:sSupPr>
                          <m:e>
                            <m:sSub>
                              <m:sSubPr>
                                <m:ctrlPr>
                                  <a:rPr lang="en-GB" sz="1100" b="0" i="1">
                                    <a:solidFill>
                                      <a:schemeClr val="dk1"/>
                                    </a:solidFill>
                                    <a:effectLst/>
                                    <a:latin typeface="Cambria Math" panose="02040503050406030204" pitchFamily="18" charset="0"/>
                                    <a:ea typeface="+mn-ea"/>
                                    <a:cs typeface="+mn-cs"/>
                                  </a:rPr>
                                </m:ctrlPr>
                              </m:sSubPr>
                              <m:e>
                                <m:r>
                                  <a:rPr lang="de-CH" sz="1100" b="0" i="1">
                                    <a:solidFill>
                                      <a:schemeClr val="dk1"/>
                                    </a:solidFill>
                                    <a:effectLst/>
                                    <a:latin typeface="Cambria Math" panose="02040503050406030204" pitchFamily="18" charset="0"/>
                                    <a:ea typeface="+mn-ea"/>
                                    <a:cs typeface="+mn-cs"/>
                                  </a:rPr>
                                  <m:t>𝑟</m:t>
                                </m:r>
                              </m:e>
                              <m:sub>
                                <m:r>
                                  <a:rPr lang="de-CH" sz="1100" b="0" i="1">
                                    <a:solidFill>
                                      <a:schemeClr val="dk1"/>
                                    </a:solidFill>
                                    <a:effectLst/>
                                    <a:latin typeface="Cambria Math" panose="02040503050406030204" pitchFamily="18" charset="0"/>
                                    <a:ea typeface="+mn-ea"/>
                                    <a:cs typeface="+mn-cs"/>
                                  </a:rPr>
                                  <m:t>𝐷</m:t>
                                </m:r>
                              </m:sub>
                            </m:sSub>
                          </m:e>
                          <m:sup>
                            <m:r>
                              <a:rPr lang="en-GB" sz="1100" b="0" i="1">
                                <a:solidFill>
                                  <a:schemeClr val="dk1"/>
                                </a:solidFill>
                                <a:effectLst/>
                                <a:latin typeface="Cambria Math" panose="02040503050406030204" pitchFamily="18" charset="0"/>
                                <a:ea typeface="+mn-ea"/>
                                <a:cs typeface="+mn-cs"/>
                              </a:rPr>
                              <m:t>2</m:t>
                            </m:r>
                          </m:sup>
                        </m:sSup>
                      </m:e>
                    </m:d>
                  </m:oMath>
                </m:oMathPara>
              </a14:m>
              <a:endParaRPr lang="en-GB" sz="1100" b="0">
                <a:solidFill>
                  <a:schemeClr val="tx1"/>
                </a:solidFill>
                <a:latin typeface="Cambria Math" panose="02040503050406030204" pitchFamily="18" charset="0"/>
                <a:ea typeface="Cambria Math" panose="02040503050406030204" pitchFamily="18" charset="0"/>
              </a:endParaRPr>
            </a:p>
            <a:p>
              <a:endParaRPr lang="en-GB" sz="1100" b="0">
                <a:solidFill>
                  <a:schemeClr val="tx1"/>
                </a:solidFill>
              </a:endParaRPr>
            </a:p>
            <a:p>
              <a:pPr/>
              <a14:m>
                <m:oMathPara xmlns:m="http://schemas.openxmlformats.org/officeDocument/2006/math">
                  <m:oMathParaPr>
                    <m:jc m:val="centerGroup"/>
                  </m:oMathParaPr>
                  <m:oMath xmlns:m="http://schemas.openxmlformats.org/officeDocument/2006/math">
                    <m:sSub>
                      <m:sSubPr>
                        <m:ctrlPr>
                          <a:rPr lang="en-GB" sz="1100" b="0" i="1">
                            <a:solidFill>
                              <a:schemeClr val="tx1"/>
                            </a:solidFill>
                            <a:latin typeface="Cambria Math" panose="02040503050406030204" pitchFamily="18" charset="0"/>
                          </a:rPr>
                        </m:ctrlPr>
                      </m:sSubPr>
                      <m:e>
                        <m:r>
                          <a:rPr lang="de-CH" sz="1100" b="0" i="1">
                            <a:solidFill>
                              <a:schemeClr val="tx1"/>
                            </a:solidFill>
                            <a:latin typeface="Cambria Math" panose="02040503050406030204" pitchFamily="18" charset="0"/>
                          </a:rPr>
                          <m:t>𝑟</m:t>
                        </m:r>
                      </m:e>
                      <m:sub>
                        <m:r>
                          <a:rPr lang="de-CH" sz="1100" b="0" i="1">
                            <a:solidFill>
                              <a:schemeClr val="tx1"/>
                            </a:solidFill>
                            <a:latin typeface="Cambria Math" panose="02040503050406030204" pitchFamily="18" charset="0"/>
                          </a:rPr>
                          <m:t>𝐷</m:t>
                        </m:r>
                      </m:sub>
                    </m:sSub>
                    <m:r>
                      <a:rPr lang="de-CH" sz="1100" b="0" i="1">
                        <a:solidFill>
                          <a:schemeClr val="tx1"/>
                        </a:solidFill>
                        <a:latin typeface="Cambria Math" panose="02040503050406030204" pitchFamily="18" charset="0"/>
                      </a:rPr>
                      <m:t>=(</m:t>
                    </m:r>
                    <m:f>
                      <m:fPr>
                        <m:ctrlPr>
                          <a:rPr lang="de-CH" sz="1100" b="0" i="1">
                            <a:solidFill>
                              <a:schemeClr val="tx1"/>
                            </a:solidFill>
                            <a:latin typeface="Cambria Math" panose="02040503050406030204" pitchFamily="18" charset="0"/>
                          </a:rPr>
                        </m:ctrlPr>
                      </m:fPr>
                      <m:num>
                        <m:r>
                          <a:rPr lang="de-CH" sz="1100" b="0" i="1">
                            <a:solidFill>
                              <a:schemeClr val="tx1"/>
                            </a:solidFill>
                            <a:latin typeface="Cambria Math" panose="02040503050406030204" pitchFamily="18" charset="0"/>
                          </a:rPr>
                          <m:t>𝐶h𝑎𝑟𝑎𝑐𝑡𝑒𝑟𝑖𝑠𝑡𝑖𝑐</m:t>
                        </m:r>
                        <m:r>
                          <a:rPr lang="de-CH" sz="1100" b="0" i="1">
                            <a:solidFill>
                              <a:schemeClr val="tx1"/>
                            </a:solidFill>
                            <a:latin typeface="Cambria Math" panose="02040503050406030204" pitchFamily="18" charset="0"/>
                          </a:rPr>
                          <m:t> </m:t>
                        </m:r>
                        <m:r>
                          <a:rPr lang="de-CH" sz="1100" b="0" i="1">
                            <a:solidFill>
                              <a:schemeClr val="tx1"/>
                            </a:solidFill>
                            <a:latin typeface="Cambria Math" panose="02040503050406030204" pitchFamily="18" charset="0"/>
                          </a:rPr>
                          <m:t>𝑑𝑖𝑚𝑒𝑛𝑠𝑖𝑜𝑛</m:t>
                        </m:r>
                      </m:num>
                      <m:den>
                        <m:r>
                          <a:rPr lang="de-CH" sz="1100" b="0" i="1">
                            <a:solidFill>
                              <a:schemeClr val="tx1"/>
                            </a:solidFill>
                            <a:latin typeface="Cambria Math" panose="02040503050406030204" pitchFamily="18" charset="0"/>
                          </a:rPr>
                          <m:t>2</m:t>
                        </m:r>
                      </m:den>
                    </m:f>
                    <m:r>
                      <a:rPr lang="de-CH" sz="1100" b="0" i="1">
                        <a:solidFill>
                          <a:schemeClr val="tx1"/>
                        </a:solidFill>
                        <a:latin typeface="Cambria Math" panose="02040503050406030204" pitchFamily="18" charset="0"/>
                      </a:rPr>
                      <m:t>+</m:t>
                    </m:r>
                    <m:sSub>
                      <m:sSubPr>
                        <m:ctrlPr>
                          <a:rPr lang="de-CH" sz="1100" b="0" i="1">
                            <a:solidFill>
                              <a:schemeClr val="tx1"/>
                            </a:solidFill>
                            <a:latin typeface="Cambria Math" panose="02040503050406030204" pitchFamily="18" charset="0"/>
                          </a:rPr>
                        </m:ctrlPr>
                      </m:sSubPr>
                      <m:e>
                        <m:r>
                          <a:rPr lang="de-CH" sz="1100" b="0" i="1">
                            <a:solidFill>
                              <a:schemeClr val="tx1"/>
                            </a:solidFill>
                            <a:latin typeface="Cambria Math" panose="02040503050406030204" pitchFamily="18" charset="0"/>
                          </a:rPr>
                          <m:t>𝑟</m:t>
                        </m:r>
                      </m:e>
                      <m:sub>
                        <m:r>
                          <a:rPr lang="de-CH" sz="1100" b="0" i="1">
                            <a:solidFill>
                              <a:schemeClr val="tx1"/>
                            </a:solidFill>
                            <a:latin typeface="Cambria Math" panose="02040503050406030204" pitchFamily="18" charset="0"/>
                          </a:rPr>
                          <m:t>h𝑢𝑚𝑎𝑛</m:t>
                        </m:r>
                      </m:sub>
                    </m:sSub>
                    <m:r>
                      <a:rPr lang="de-CH" sz="1100" b="0" i="1">
                        <a:solidFill>
                          <a:schemeClr val="tx1"/>
                        </a:solidFill>
                        <a:latin typeface="Cambria Math" panose="02040503050406030204" pitchFamily="18" charset="0"/>
                      </a:rPr>
                      <m:t>)</m:t>
                    </m:r>
                  </m:oMath>
                </m:oMathPara>
              </a14:m>
              <a:endParaRPr lang="en-GB" sz="1100" b="0">
                <a:solidFill>
                  <a:schemeClr val="tx1"/>
                </a:solidFill>
              </a:endParaRPr>
            </a:p>
          </xdr:txBody>
        </xdr:sp>
      </mc:Choice>
      <mc:Fallback xmlns="">
        <xdr:sp macro="" textlink="">
          <xdr:nvSpPr>
            <xdr:cNvPr id="12" name="TextBox 11">
              <a:extLst>
                <a:ext uri="{FF2B5EF4-FFF2-40B4-BE49-F238E27FC236}">
                  <a16:creationId xmlns:a16="http://schemas.microsoft.com/office/drawing/2014/main" id="{7FA9819F-677B-43EA-9C6D-EDA632E51888}"/>
                </a:ext>
              </a:extLst>
            </xdr:cNvPr>
            <xdr:cNvSpPr txBox="1"/>
          </xdr:nvSpPr>
          <xdr:spPr>
            <a:xfrm>
              <a:off x="12533312" y="2309813"/>
              <a:ext cx="5873751" cy="12620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100" b="1">
                  <a:solidFill>
                    <a:schemeClr val="tx1"/>
                  </a:solidFill>
                </a:rPr>
                <a:t>Scenario B formula Ac</a:t>
              </a:r>
            </a:p>
            <a:p>
              <a:pPr/>
              <a:r>
                <a:rPr lang="de-CH" sz="1100" b="0" i="0">
                  <a:solidFill>
                    <a:schemeClr val="tx1"/>
                  </a:solidFill>
                  <a:latin typeface="Cambria Math" panose="02040503050406030204" pitchFamily="18" charset="0"/>
                </a:rPr>
                <a:t>𝐹𝑜𝑟 𝑈𝐴𝑆</a:t>
              </a:r>
              <a:r>
                <a:rPr lang="de-CH" sz="1100" b="0" i="0">
                  <a:solidFill>
                    <a:schemeClr val="tx1"/>
                  </a:solidFill>
                  <a:latin typeface="Cambria Math" panose="02040503050406030204" pitchFamily="18" charset="0"/>
                  <a:ea typeface="Cambria Math" panose="02040503050406030204" pitchFamily="18" charset="0"/>
                </a:rPr>
                <a:t>≤1𝑚 𝑎𝑛𝑑 𝑈𝐴𝑆&gt;20𝑚;                              </a:t>
              </a:r>
              <a:r>
                <a:rPr lang="en-GB" sz="1100" b="0" i="0">
                  <a:solidFill>
                    <a:schemeClr val="tx1"/>
                  </a:solidFill>
                  <a:latin typeface="Cambria Math" panose="02040503050406030204" pitchFamily="18" charset="0"/>
                </a:rPr>
                <a:t>〖</a:t>
              </a:r>
              <a:r>
                <a:rPr lang="de-CH" sz="1100" b="0" i="0">
                  <a:solidFill>
                    <a:schemeClr val="tx1"/>
                  </a:solidFill>
                  <a:latin typeface="Cambria Math" panose="02040503050406030204" pitchFamily="18" charset="0"/>
                </a:rPr>
                <a:t> 𝐴</a:t>
              </a:r>
              <a:r>
                <a:rPr lang="en-GB" sz="1100" b="0" i="0">
                  <a:solidFill>
                    <a:schemeClr val="tx1"/>
                  </a:solidFill>
                  <a:latin typeface="Cambria Math" panose="02040503050406030204" pitchFamily="18" charset="0"/>
                </a:rPr>
                <a:t>〗_</a:t>
              </a:r>
              <a:r>
                <a:rPr lang="de-CH" sz="1100" b="0" i="0">
                  <a:solidFill>
                    <a:schemeClr val="tx1"/>
                  </a:solidFill>
                  <a:latin typeface="Cambria Math" panose="02040503050406030204" pitchFamily="18" charset="0"/>
                </a:rPr>
                <a:t>𝑐</a:t>
              </a:r>
              <a:r>
                <a:rPr lang="en-GB" sz="1100" b="0" i="0">
                  <a:solidFill>
                    <a:schemeClr val="tx1"/>
                  </a:solidFill>
                  <a:latin typeface="Cambria Math" panose="02040503050406030204" pitchFamily="18" charset="0"/>
                </a:rPr>
                <a:t>=</a:t>
              </a:r>
              <a:r>
                <a:rPr lang="de-CH" sz="1100" b="0" i="0">
                  <a:solidFill>
                    <a:schemeClr val="tx1"/>
                  </a:solidFill>
                  <a:latin typeface="Cambria Math" panose="02040503050406030204" pitchFamily="18" charset="0"/>
                </a:rPr>
                <a:t>2𝑟_𝐷∗(𝐷_𝑔𝑙𝑖𝑑𝑒+𝐷_(𝑠𝑙𝑖𝑑𝑒 𝑟𝑒𝑑𝑢𝑐𝑒𝑑) )+</a:t>
              </a:r>
              <a:r>
                <a:rPr lang="el-GR" sz="1100" b="0" i="0">
                  <a:solidFill>
                    <a:schemeClr val="tx1"/>
                  </a:solidFill>
                  <a:latin typeface="Cambria Math" panose="02040503050406030204" pitchFamily="18" charset="0"/>
                </a:rPr>
                <a:t>𝜋</a:t>
              </a:r>
              <a:r>
                <a:rPr lang="en-GB" sz="1100" b="0" i="0">
                  <a:solidFill>
                    <a:schemeClr val="tx1"/>
                  </a:solidFill>
                  <a:latin typeface="Cambria Math" panose="02040503050406030204" pitchFamily="18" charset="0"/>
                </a:rPr>
                <a:t>〖</a:t>
              </a:r>
              <a:r>
                <a:rPr lang="de-CH" sz="1100" b="0" i="0">
                  <a:solidFill>
                    <a:schemeClr val="tx1"/>
                  </a:solidFill>
                  <a:latin typeface="Cambria Math" panose="02040503050406030204" pitchFamily="18" charset="0"/>
                </a:rPr>
                <a:t>𝑟</a:t>
              </a:r>
              <a:r>
                <a:rPr lang="en-GB" sz="1100" b="0" i="0">
                  <a:solidFill>
                    <a:schemeClr val="tx1"/>
                  </a:solidFill>
                  <a:latin typeface="Cambria Math" panose="02040503050406030204" pitchFamily="18" charset="0"/>
                </a:rPr>
                <a:t>_</a:t>
              </a:r>
              <a:r>
                <a:rPr lang="de-CH" sz="1100" b="0" i="0">
                  <a:solidFill>
                    <a:schemeClr val="tx1"/>
                  </a:solidFill>
                  <a:latin typeface="Cambria Math" panose="02040503050406030204" pitchFamily="18" charset="0"/>
                </a:rPr>
                <a:t>𝐷</a:t>
              </a:r>
              <a:r>
                <a:rPr lang="en-GB" sz="1100" b="0" i="0">
                  <a:solidFill>
                    <a:schemeClr val="tx1"/>
                  </a:solidFill>
                  <a:latin typeface="Cambria Math" panose="02040503050406030204" pitchFamily="18" charset="0"/>
                </a:rPr>
                <a:t>〗^2</a:t>
              </a:r>
              <a:r>
                <a:rPr lang="de-CH" sz="1100" b="0" i="0">
                  <a:solidFill>
                    <a:schemeClr val="tx1"/>
                  </a:solidFill>
                  <a:latin typeface="Cambria Math" panose="02040503050406030204" pitchFamily="18" charset="0"/>
                </a:rPr>
                <a:t>  </a:t>
              </a:r>
              <a:endParaRPr lang="de-CH" sz="1100" b="0" i="1">
                <a:solidFill>
                  <a:schemeClr val="tx1"/>
                </a:solidFill>
                <a:latin typeface="Cambria Math" panose="02040503050406030204" pitchFamily="18" charset="0"/>
              </a:endParaRPr>
            </a:p>
            <a:p>
              <a:pPr/>
              <a:r>
                <a:rPr lang="de-CH" sz="1100" b="0" i="0">
                  <a:solidFill>
                    <a:schemeClr val="dk1"/>
                  </a:solidFill>
                  <a:effectLst/>
                  <a:latin typeface="Cambria Math" panose="02040503050406030204" pitchFamily="18" charset="0"/>
                  <a:ea typeface="Cambria Math" panose="02040503050406030204" pitchFamily="18" charset="0"/>
                  <a:cs typeface="+mn-cs"/>
                </a:rPr>
                <a:t>𝐹𝑜𝑟 1𝑚&lt;𝑈𝐴𝑆≤20𝑚;         𝐴</a:t>
              </a:r>
              <a:r>
                <a:rPr lang="en-GB" sz="1100" b="0" i="0">
                  <a:solidFill>
                    <a:schemeClr val="dk1"/>
                  </a:solidFill>
                  <a:effectLst/>
                  <a:latin typeface="Cambria Math" panose="02040503050406030204" pitchFamily="18" charset="0"/>
                  <a:ea typeface="Cambria Math" panose="02040503050406030204" pitchFamily="18" charset="0"/>
                  <a:cs typeface="+mn-cs"/>
                </a:rPr>
                <a:t>_</a:t>
              </a:r>
              <a:r>
                <a:rPr lang="de-CH" sz="1100" b="0" i="0">
                  <a:solidFill>
                    <a:schemeClr val="dk1"/>
                  </a:solidFill>
                  <a:effectLst/>
                  <a:latin typeface="Cambria Math" panose="02040503050406030204" pitchFamily="18" charset="0"/>
                  <a:ea typeface="Cambria Math" panose="02040503050406030204" pitchFamily="18" charset="0"/>
                  <a:cs typeface="+mn-cs"/>
                </a:rPr>
                <a:t>𝑐</a:t>
              </a:r>
              <a:r>
                <a:rPr lang="en-GB" sz="1100" b="0" i="0">
                  <a:solidFill>
                    <a:schemeClr val="dk1"/>
                  </a:solidFill>
                  <a:effectLst/>
                  <a:latin typeface="Cambria Math" panose="02040503050406030204" pitchFamily="18" charset="0"/>
                  <a:ea typeface="Cambria Math" panose="02040503050406030204" pitchFamily="18" charset="0"/>
                  <a:cs typeface="+mn-cs"/>
                </a:rPr>
                <a:t>=</a:t>
              </a:r>
              <a:r>
                <a:rPr lang="de-CH" sz="1100" b="0" i="0">
                  <a:solidFill>
                    <a:schemeClr val="dk1"/>
                  </a:solidFill>
                  <a:effectLst/>
                  <a:latin typeface="Cambria Math" panose="02040503050406030204" pitchFamily="18" charset="0"/>
                  <a:ea typeface="Cambria Math" panose="02040503050406030204" pitchFamily="18" charset="0"/>
                  <a:cs typeface="+mn-cs"/>
                </a:rPr>
                <a:t>𝑂𝑏𝑠𝑡𝑎𝑐𝑙𝑒 𝑟𝑒𝑑𝑢𝑐𝑡𝑖𝑜𝑛∗</a:t>
              </a:r>
              <a:r>
                <a:rPr lang="en-GB" sz="1100" b="0" i="0">
                  <a:solidFill>
                    <a:schemeClr val="dk1"/>
                  </a:solidFill>
                  <a:effectLst/>
                  <a:latin typeface="Cambria Math" panose="02040503050406030204" pitchFamily="18" charset="0"/>
                  <a:ea typeface="Cambria Math" panose="02040503050406030204" pitchFamily="18" charset="0"/>
                  <a:cs typeface="+mn-cs"/>
                </a:rPr>
                <a:t>[</a:t>
              </a:r>
              <a:r>
                <a:rPr lang="de-CH" sz="1100" b="0" i="0">
                  <a:solidFill>
                    <a:schemeClr val="dk1"/>
                  </a:solidFill>
                  <a:effectLst/>
                  <a:latin typeface="+mn-lt"/>
                  <a:ea typeface="+mn-ea"/>
                  <a:cs typeface="+mn-cs"/>
                </a:rPr>
                <a:t>2𝑟_𝐷∗(𝐷_𝑔𝑙𝑖𝑑𝑒+𝐷_(𝑠𝑙𝑖𝑑𝑒 𝑟𝑒𝑑𝑢𝑐𝑒𝑑))+</a:t>
              </a:r>
              <a:r>
                <a:rPr lang="el-GR" sz="1100" b="0" i="0">
                  <a:solidFill>
                    <a:schemeClr val="dk1"/>
                  </a:solidFill>
                  <a:effectLst/>
                  <a:latin typeface="+mn-lt"/>
                  <a:ea typeface="+mn-ea"/>
                  <a:cs typeface="+mn-cs"/>
                </a:rPr>
                <a:t>𝜋</a:t>
              </a:r>
              <a:r>
                <a:rPr lang="en-GB" sz="1100" b="0" i="0">
                  <a:solidFill>
                    <a:schemeClr val="dk1"/>
                  </a:solidFill>
                  <a:effectLst/>
                  <a:latin typeface="+mn-lt"/>
                  <a:ea typeface="+mn-ea"/>
                  <a:cs typeface="+mn-cs"/>
                </a:rPr>
                <a:t>〖</a:t>
              </a:r>
              <a:r>
                <a:rPr lang="de-CH" sz="1100" b="0" i="0">
                  <a:solidFill>
                    <a:schemeClr val="dk1"/>
                  </a:solidFill>
                  <a:effectLst/>
                  <a:latin typeface="+mn-lt"/>
                  <a:ea typeface="+mn-ea"/>
                  <a:cs typeface="+mn-cs"/>
                </a:rPr>
                <a:t>𝑟</a:t>
              </a:r>
              <a:r>
                <a:rPr lang="en-GB" sz="1100" b="0" i="0">
                  <a:solidFill>
                    <a:schemeClr val="dk1"/>
                  </a:solidFill>
                  <a:effectLst/>
                  <a:latin typeface="+mn-lt"/>
                  <a:ea typeface="+mn-ea"/>
                  <a:cs typeface="+mn-cs"/>
                </a:rPr>
                <a:t>_</a:t>
              </a:r>
              <a:r>
                <a:rPr lang="de-CH" sz="1100" b="0" i="0">
                  <a:solidFill>
                    <a:schemeClr val="dk1"/>
                  </a:solidFill>
                  <a:effectLst/>
                  <a:latin typeface="+mn-lt"/>
                  <a:ea typeface="+mn-ea"/>
                  <a:cs typeface="+mn-cs"/>
                </a:rPr>
                <a:t>𝐷</a:t>
              </a:r>
              <a:r>
                <a:rPr lang="en-GB" sz="1100" b="0" i="0">
                  <a:solidFill>
                    <a:schemeClr val="dk1"/>
                  </a:solidFill>
                  <a:effectLst/>
                  <a:latin typeface="+mn-lt"/>
                  <a:ea typeface="+mn-ea"/>
                  <a:cs typeface="+mn-cs"/>
                </a:rPr>
                <a:t>〗^2</a:t>
              </a:r>
              <a:r>
                <a:rPr lang="en-GB" sz="1100" b="0" i="0">
                  <a:solidFill>
                    <a:schemeClr val="dk1"/>
                  </a:solidFill>
                  <a:effectLst/>
                  <a:latin typeface="Cambria Math" panose="02040503050406030204" pitchFamily="18" charset="0"/>
                  <a:ea typeface="Cambria Math" panose="02040503050406030204" pitchFamily="18" charset="0"/>
                  <a:cs typeface="+mn-cs"/>
                </a:rPr>
                <a:t> ]</a:t>
              </a:r>
              <a:endParaRPr lang="en-GB" sz="1100" b="0">
                <a:solidFill>
                  <a:schemeClr val="tx1"/>
                </a:solidFill>
                <a:latin typeface="Cambria Math" panose="02040503050406030204" pitchFamily="18" charset="0"/>
                <a:ea typeface="Cambria Math" panose="02040503050406030204" pitchFamily="18" charset="0"/>
              </a:endParaRPr>
            </a:p>
            <a:p>
              <a:endParaRPr lang="en-GB" sz="1100" b="0">
                <a:solidFill>
                  <a:schemeClr val="tx1"/>
                </a:solidFill>
              </a:endParaRPr>
            </a:p>
            <a:p>
              <a:pPr/>
              <a:r>
                <a:rPr lang="de-CH" sz="1100" b="0" i="0">
                  <a:solidFill>
                    <a:schemeClr val="tx1"/>
                  </a:solidFill>
                  <a:latin typeface="Cambria Math" panose="02040503050406030204" pitchFamily="18" charset="0"/>
                </a:rPr>
                <a:t>𝑟</a:t>
              </a:r>
              <a:r>
                <a:rPr lang="en-GB" sz="1100" b="0" i="0">
                  <a:solidFill>
                    <a:schemeClr val="tx1"/>
                  </a:solidFill>
                  <a:latin typeface="Cambria Math" panose="02040503050406030204" pitchFamily="18" charset="0"/>
                </a:rPr>
                <a:t>_</a:t>
              </a:r>
              <a:r>
                <a:rPr lang="de-CH" sz="1100" b="0" i="0">
                  <a:solidFill>
                    <a:schemeClr val="tx1"/>
                  </a:solidFill>
                  <a:latin typeface="Cambria Math" panose="02040503050406030204" pitchFamily="18" charset="0"/>
                </a:rPr>
                <a:t>𝐷=((𝐶ℎ𝑎𝑟𝑎𝑐𝑡𝑒𝑟𝑖𝑠𝑡𝑖𝑐 𝑑𝑖𝑚𝑒𝑛𝑠𝑖𝑜𝑛)/2+𝑟_ℎ𝑢𝑚𝑎𝑛)</a:t>
              </a:r>
              <a:endParaRPr lang="en-GB" sz="1100" b="0">
                <a:solidFill>
                  <a:schemeClr val="tx1"/>
                </a:solidFill>
              </a:endParaRPr>
            </a:p>
          </xdr:txBody>
        </xdr:sp>
      </mc:Fallback>
    </mc:AlternateContent>
    <xdr:clientData/>
  </xdr:twoCellAnchor>
  <xdr:twoCellAnchor>
    <xdr:from>
      <xdr:col>0</xdr:col>
      <xdr:colOff>130965</xdr:colOff>
      <xdr:row>14</xdr:row>
      <xdr:rowOff>96840</xdr:rowOff>
    </xdr:from>
    <xdr:to>
      <xdr:col>48</xdr:col>
      <xdr:colOff>563562</xdr:colOff>
      <xdr:row>17</xdr:row>
      <xdr:rowOff>95252</xdr:rowOff>
    </xdr:to>
    <xdr:graphicFrame macro="">
      <xdr:nvGraphicFramePr>
        <xdr:cNvPr id="14" name="Chart 13">
          <a:extLst>
            <a:ext uri="{FF2B5EF4-FFF2-40B4-BE49-F238E27FC236}">
              <a16:creationId xmlns:a16="http://schemas.microsoft.com/office/drawing/2014/main" id="{64D8C304-A2EE-493C-A3C6-4BF4ACCD93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142875</xdr:colOff>
      <xdr:row>5</xdr:row>
      <xdr:rowOff>182564</xdr:rowOff>
    </xdr:from>
    <xdr:to>
      <xdr:col>8</xdr:col>
      <xdr:colOff>531811</xdr:colOff>
      <xdr:row>8</xdr:row>
      <xdr:rowOff>63501</xdr:rowOff>
    </xdr:to>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1738E4B6-6D3C-4C27-B840-2975CA4BD9F1}"/>
                </a:ext>
              </a:extLst>
            </xdr:cNvPr>
            <xdr:cNvSpPr txBox="1"/>
          </xdr:nvSpPr>
          <xdr:spPr>
            <a:xfrm>
              <a:off x="9779000" y="2397127"/>
              <a:ext cx="2270124" cy="4603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14:m>
                <m:oMath xmlns:m="http://schemas.openxmlformats.org/officeDocument/2006/math">
                  <m:r>
                    <a:rPr lang="de-CH" sz="1000" b="0" i="1">
                      <a:latin typeface="Cambria Math" panose="02040503050406030204" pitchFamily="18" charset="0"/>
                    </a:rPr>
                    <m:t>𝑉</m:t>
                  </m:r>
                  <m:r>
                    <a:rPr lang="de-CH" sz="1000" b="0" i="1">
                      <a:latin typeface="Cambria Math" panose="02040503050406030204" pitchFamily="18" charset="0"/>
                    </a:rPr>
                    <m:t>0 </m:t>
                  </m:r>
                  <m:r>
                    <a:rPr lang="de-CH" sz="1000" b="0" i="1">
                      <a:latin typeface="Cambria Math" panose="02040503050406030204" pitchFamily="18" charset="0"/>
                    </a:rPr>
                    <m:t>𝑆𝑙𝑖𝑑𝑒</m:t>
                  </m:r>
                  <m:r>
                    <a:rPr lang="de-CH" sz="1000" b="0" i="1">
                      <a:latin typeface="Cambria Math" panose="02040503050406030204" pitchFamily="18" charset="0"/>
                    </a:rPr>
                    <m:t> </m:t>
                  </m:r>
                  <m:r>
                    <a:rPr lang="de-CH" sz="1000" b="0" i="1">
                      <a:latin typeface="Cambria Math" panose="02040503050406030204" pitchFamily="18" charset="0"/>
                    </a:rPr>
                    <m:t>𝑠𝑡𝑎𝑟𝑡𝑖𝑛𝑔</m:t>
                  </m:r>
                  <m:r>
                    <a:rPr lang="de-CH" sz="1000" b="0" i="1">
                      <a:latin typeface="Cambria Math" panose="02040503050406030204" pitchFamily="18" charset="0"/>
                    </a:rPr>
                    <m:t> </m:t>
                  </m:r>
                  <m:r>
                    <a:rPr lang="de-CH" sz="1000" b="0" i="1">
                      <a:latin typeface="Cambria Math" panose="02040503050406030204" pitchFamily="18" charset="0"/>
                    </a:rPr>
                    <m:t>𝑠𝑝𝑒𝑒𝑑</m:t>
                  </m:r>
                  <m:r>
                    <a:rPr lang="de-CH" sz="1000" i="1">
                      <a:latin typeface="Cambria Math" panose="02040503050406030204" pitchFamily="18" charset="0"/>
                    </a:rPr>
                    <m:t>=</m:t>
                  </m:r>
                  <m:func>
                    <m:funcPr>
                      <m:ctrlPr>
                        <a:rPr lang="de-CH" sz="1000" i="1">
                          <a:latin typeface="Cambria Math" panose="02040503050406030204" pitchFamily="18" charset="0"/>
                        </a:rPr>
                      </m:ctrlPr>
                    </m:funcPr>
                    <m:fName>
                      <m:r>
                        <m:rPr>
                          <m:sty m:val="p"/>
                        </m:rPr>
                        <a:rPr lang="de-CH" sz="1000" i="0">
                          <a:latin typeface="Cambria Math" panose="02040503050406030204" pitchFamily="18" charset="0"/>
                        </a:rPr>
                        <m:t>cos</m:t>
                      </m:r>
                    </m:fName>
                    <m:e>
                      <m:r>
                        <a:rPr lang="de-CH" sz="1000" b="0" i="1">
                          <a:latin typeface="Cambria Math" panose="02040503050406030204" pitchFamily="18" charset="0"/>
                        </a:rPr>
                        <m:t>(</m:t>
                      </m:r>
                      <m:r>
                        <a:rPr lang="de-CH" sz="1000" b="0" i="1">
                          <a:latin typeface="Cambria Math" panose="02040503050406030204" pitchFamily="18" charset="0"/>
                        </a:rPr>
                        <m:t>𝐼𝑚𝑝𝑎𝑐𝑡</m:t>
                      </m:r>
                      <m:r>
                        <a:rPr lang="de-CH" sz="1000" b="0" i="1">
                          <a:latin typeface="Cambria Math" panose="02040503050406030204" pitchFamily="18" charset="0"/>
                        </a:rPr>
                        <m:t> </m:t>
                      </m:r>
                      <m:r>
                        <a:rPr lang="de-CH" sz="1000" b="0" i="1">
                          <a:latin typeface="Cambria Math" panose="02040503050406030204" pitchFamily="18" charset="0"/>
                        </a:rPr>
                        <m:t>𝑎𝑛𝑔𝑙𝑒</m:t>
                      </m:r>
                    </m:e>
                  </m:func>
                </m:oMath>
              </a14:m>
              <a:r>
                <a:rPr lang="de-CH" sz="1000">
                  <a:latin typeface="+mn-lt"/>
                </a:rPr>
                <a:t>)*CoR*Glide speed</a:t>
              </a:r>
            </a:p>
          </xdr:txBody>
        </xdr:sp>
      </mc:Choice>
      <mc:Fallback xmlns="">
        <xdr:sp macro="" textlink="">
          <xdr:nvSpPr>
            <xdr:cNvPr id="15" name="TextBox 14">
              <a:extLst>
                <a:ext uri="{FF2B5EF4-FFF2-40B4-BE49-F238E27FC236}">
                  <a16:creationId xmlns:a16="http://schemas.microsoft.com/office/drawing/2014/main" id="{1738E4B6-6D3C-4C27-B840-2975CA4BD9F1}"/>
                </a:ext>
              </a:extLst>
            </xdr:cNvPr>
            <xdr:cNvSpPr txBox="1"/>
          </xdr:nvSpPr>
          <xdr:spPr>
            <a:xfrm>
              <a:off x="9779000" y="2397127"/>
              <a:ext cx="2270124" cy="4603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000" b="0" i="0">
                  <a:latin typeface="Cambria Math" panose="02040503050406030204" pitchFamily="18" charset="0"/>
                </a:rPr>
                <a:t>𝑉0 𝑆𝑙𝑖𝑑𝑒 𝑠𝑡𝑎𝑟𝑡𝑖𝑛𝑔 𝑠𝑝𝑒𝑒𝑑</a:t>
              </a:r>
              <a:r>
                <a:rPr lang="de-CH" sz="1000" i="0">
                  <a:latin typeface="Cambria Math" panose="02040503050406030204" pitchFamily="18" charset="0"/>
                </a:rPr>
                <a:t>=cos⁡〖</a:t>
              </a:r>
              <a:r>
                <a:rPr lang="de-CH" sz="1000" b="0" i="0">
                  <a:latin typeface="Cambria Math" panose="02040503050406030204" pitchFamily="18" charset="0"/>
                </a:rPr>
                <a:t>(𝐼𝑚𝑝𝑎𝑐𝑡 𝑎𝑛𝑔𝑙𝑒〗</a:t>
              </a:r>
              <a:r>
                <a:rPr lang="de-CH" sz="1000">
                  <a:latin typeface="+mn-lt"/>
                </a:rPr>
                <a:t>)*CoR*Glide speed</a:t>
              </a:r>
            </a:p>
          </xdr:txBody>
        </xdr:sp>
      </mc:Fallback>
    </mc:AlternateContent>
    <xdr:clientData/>
  </xdr:twoCellAnchor>
  <xdr:twoCellAnchor>
    <xdr:from>
      <xdr:col>0</xdr:col>
      <xdr:colOff>1309686</xdr:colOff>
      <xdr:row>24</xdr:row>
      <xdr:rowOff>87312</xdr:rowOff>
    </xdr:from>
    <xdr:to>
      <xdr:col>0</xdr:col>
      <xdr:colOff>2614612</xdr:colOff>
      <xdr:row>24</xdr:row>
      <xdr:rowOff>373063</xdr:rowOff>
    </xdr:to>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BF887CBB-5C01-4BE3-94AF-BEA05AF1CD14}"/>
                </a:ext>
              </a:extLst>
            </xdr:cNvPr>
            <xdr:cNvSpPr txBox="1"/>
          </xdr:nvSpPr>
          <xdr:spPr>
            <a:xfrm>
              <a:off x="1309686" y="5992812"/>
              <a:ext cx="1304926" cy="285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sSub>
                      <m:sSubPr>
                        <m:ctrlPr>
                          <a:rPr lang="de-CH" sz="1100" i="1">
                            <a:latin typeface="Cambria Math" panose="02040503050406030204" pitchFamily="18" charset="0"/>
                          </a:rPr>
                        </m:ctrlPr>
                      </m:sSubPr>
                      <m:e>
                        <m:r>
                          <a:rPr lang="de-CH" sz="1100" b="0" i="1">
                            <a:latin typeface="Cambria Math" panose="02040503050406030204" pitchFamily="18" charset="0"/>
                          </a:rPr>
                          <m:t>𝑉</m:t>
                        </m:r>
                      </m:e>
                      <m:sub>
                        <m:r>
                          <a:rPr lang="de-CH" sz="1100" b="0" i="1">
                            <a:latin typeface="Cambria Math" panose="02040503050406030204" pitchFamily="18" charset="0"/>
                          </a:rPr>
                          <m:t>𝑡</m:t>
                        </m:r>
                      </m:sub>
                    </m:sSub>
                    <m:r>
                      <a:rPr lang="de-CH" sz="1100" i="1">
                        <a:latin typeface="Cambria Math" panose="02040503050406030204" pitchFamily="18" charset="0"/>
                      </a:rPr>
                      <m:t>=</m:t>
                    </m:r>
                    <m:sSub>
                      <m:sSubPr>
                        <m:ctrlPr>
                          <a:rPr lang="de-CH" sz="1100" i="1">
                            <a:latin typeface="Cambria Math" panose="02040503050406030204" pitchFamily="18" charset="0"/>
                          </a:rPr>
                        </m:ctrlPr>
                      </m:sSubPr>
                      <m:e>
                        <m:r>
                          <a:rPr lang="de-CH" sz="1100" b="0" i="1">
                            <a:latin typeface="Cambria Math" panose="02040503050406030204" pitchFamily="18" charset="0"/>
                          </a:rPr>
                          <m:t>𝑉</m:t>
                        </m:r>
                      </m:e>
                      <m:sub>
                        <m:r>
                          <a:rPr lang="de-CH" sz="1100" b="0" i="1">
                            <a:latin typeface="Cambria Math" panose="02040503050406030204" pitchFamily="18" charset="0"/>
                          </a:rPr>
                          <m:t>0</m:t>
                        </m:r>
                      </m:sub>
                    </m:sSub>
                    <m:r>
                      <a:rPr lang="de-CH" sz="1100" b="0" i="1">
                        <a:latin typeface="Cambria Math" panose="02040503050406030204" pitchFamily="18" charset="0"/>
                      </a:rPr>
                      <m:t>−</m:t>
                    </m:r>
                    <m:r>
                      <a:rPr lang="de-CH" sz="1100" b="0" i="1">
                        <a:latin typeface="Cambria Math" panose="02040503050406030204" pitchFamily="18" charset="0"/>
                      </a:rPr>
                      <m:t>𝑔</m:t>
                    </m:r>
                    <m:r>
                      <a:rPr lang="de-CH" sz="1100" b="0" i="1">
                        <a:latin typeface="Cambria Math" panose="02040503050406030204" pitchFamily="18" charset="0"/>
                      </a:rPr>
                      <m:t>∗</m:t>
                    </m:r>
                    <m:r>
                      <m:rPr>
                        <m:sty m:val="p"/>
                      </m:rPr>
                      <a:rPr lang="el-GR" sz="1100" b="0" i="1">
                        <a:latin typeface="Cambria Math" panose="02040503050406030204" pitchFamily="18" charset="0"/>
                      </a:rPr>
                      <m:t>μ</m:t>
                    </m:r>
                    <m:r>
                      <a:rPr lang="de-CH" sz="1100" b="0" i="1">
                        <a:latin typeface="Cambria Math" panose="02040503050406030204" pitchFamily="18" charset="0"/>
                      </a:rPr>
                      <m:t>∗</m:t>
                    </m:r>
                    <m:r>
                      <m:rPr>
                        <m:sty m:val="p"/>
                      </m:rPr>
                      <a:rPr lang="el-GR" sz="1100" b="0" i="1">
                        <a:latin typeface="Cambria Math" panose="02040503050406030204" pitchFamily="18" charset="0"/>
                      </a:rPr>
                      <m:t>Δ</m:t>
                    </m:r>
                    <m:r>
                      <a:rPr lang="de-CH" sz="1100" b="0" i="1">
                        <a:latin typeface="Cambria Math" panose="02040503050406030204" pitchFamily="18" charset="0"/>
                      </a:rPr>
                      <m:t>𝑡</m:t>
                    </m:r>
                  </m:oMath>
                </m:oMathPara>
              </a14:m>
              <a:endParaRPr lang="de-CH" sz="1100" b="0">
                <a:latin typeface="+mn-lt"/>
              </a:endParaRPr>
            </a:p>
          </xdr:txBody>
        </xdr:sp>
      </mc:Choice>
      <mc:Fallback xmlns="">
        <xdr:sp macro="" textlink="">
          <xdr:nvSpPr>
            <xdr:cNvPr id="16" name="TextBox 15">
              <a:extLst>
                <a:ext uri="{FF2B5EF4-FFF2-40B4-BE49-F238E27FC236}">
                  <a16:creationId xmlns:a16="http://schemas.microsoft.com/office/drawing/2014/main" id="{BF887CBB-5C01-4BE3-94AF-BEA05AF1CD14}"/>
                </a:ext>
              </a:extLst>
            </xdr:cNvPr>
            <xdr:cNvSpPr txBox="1"/>
          </xdr:nvSpPr>
          <xdr:spPr>
            <a:xfrm>
              <a:off x="1309686" y="5992812"/>
              <a:ext cx="1304926" cy="285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0" i="0">
                  <a:latin typeface="Cambria Math" panose="02040503050406030204" pitchFamily="18" charset="0"/>
                </a:rPr>
                <a:t>𝑉_𝑡</a:t>
              </a:r>
              <a:r>
                <a:rPr lang="de-CH" sz="1100" i="0">
                  <a:latin typeface="+mn-lt"/>
                </a:rPr>
                <a:t>=</a:t>
              </a:r>
              <a:r>
                <a:rPr lang="de-CH" sz="1100" b="0" i="0">
                  <a:latin typeface="Cambria Math" panose="02040503050406030204" pitchFamily="18" charset="0"/>
                </a:rPr>
                <a:t>𝑉_0−𝑔∗</a:t>
              </a:r>
              <a:r>
                <a:rPr lang="el-GR" sz="1100" b="0" i="0">
                  <a:latin typeface="Cambria Math" panose="02040503050406030204" pitchFamily="18" charset="0"/>
                </a:rPr>
                <a:t>μ</a:t>
              </a:r>
              <a:r>
                <a:rPr lang="de-CH" sz="1100" b="0" i="0">
                  <a:latin typeface="Cambria Math" panose="02040503050406030204" pitchFamily="18" charset="0"/>
                </a:rPr>
                <a:t>∗</a:t>
              </a:r>
              <a:r>
                <a:rPr lang="el-GR" sz="1100" b="0" i="0">
                  <a:latin typeface="Cambria Math" panose="02040503050406030204" pitchFamily="18" charset="0"/>
                </a:rPr>
                <a:t>Δ</a:t>
              </a:r>
              <a:r>
                <a:rPr lang="de-CH" sz="1100" b="0" i="0">
                  <a:latin typeface="Cambria Math" panose="02040503050406030204" pitchFamily="18" charset="0"/>
                </a:rPr>
                <a:t>𝑡</a:t>
              </a:r>
              <a:endParaRPr lang="de-CH" sz="1100" b="0">
                <a:latin typeface="+mn-lt"/>
              </a:endParaRPr>
            </a:p>
          </xdr:txBody>
        </xdr:sp>
      </mc:Fallback>
    </mc:AlternateContent>
    <xdr:clientData/>
  </xdr:twoCellAnchor>
  <xdr:twoCellAnchor>
    <xdr:from>
      <xdr:col>0</xdr:col>
      <xdr:colOff>1144587</xdr:colOff>
      <xdr:row>25</xdr:row>
      <xdr:rowOff>96836</xdr:rowOff>
    </xdr:from>
    <xdr:to>
      <xdr:col>0</xdr:col>
      <xdr:colOff>2622550</xdr:colOff>
      <xdr:row>25</xdr:row>
      <xdr:rowOff>539750</xdr:rowOff>
    </xdr:to>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F26A1CAF-ABA2-4356-9581-C8FBCB073E4A}"/>
                </a:ext>
              </a:extLst>
            </xdr:cNvPr>
            <xdr:cNvSpPr txBox="1"/>
          </xdr:nvSpPr>
          <xdr:spPr>
            <a:xfrm>
              <a:off x="1144587" y="6438899"/>
              <a:ext cx="1477963" cy="4429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14:m>
                <m:oMathPara xmlns:m="http://schemas.openxmlformats.org/officeDocument/2006/math">
                  <m:oMathParaPr>
                    <m:jc m:val="centerGroup"/>
                  </m:oMathParaPr>
                  <m:oMath xmlns:m="http://schemas.openxmlformats.org/officeDocument/2006/math">
                    <m:sSub>
                      <m:sSubPr>
                        <m:ctrlPr>
                          <a:rPr lang="de-CH" sz="1100" b="0" i="1">
                            <a:latin typeface="Cambria Math" panose="02040503050406030204" pitchFamily="18" charset="0"/>
                          </a:rPr>
                        </m:ctrlPr>
                      </m:sSubPr>
                      <m:e>
                        <m:r>
                          <a:rPr lang="de-CH" sz="1100" b="0" i="1">
                            <a:latin typeface="Cambria Math" panose="02040503050406030204" pitchFamily="18" charset="0"/>
                          </a:rPr>
                          <m:t>𝑉</m:t>
                        </m:r>
                      </m:e>
                      <m:sub>
                        <m:r>
                          <a:rPr lang="de-CH" sz="1100" b="0" i="1">
                            <a:latin typeface="Cambria Math" panose="02040503050406030204" pitchFamily="18" charset="0"/>
                          </a:rPr>
                          <m:t>𝑎𝑣𝑒𝑟𝑎𝑔𝑒</m:t>
                        </m:r>
                      </m:sub>
                    </m:sSub>
                    <m:r>
                      <a:rPr lang="de-CH" sz="1100" i="1">
                        <a:latin typeface="Cambria Math" panose="02040503050406030204" pitchFamily="18" charset="0"/>
                      </a:rPr>
                      <m:t>=</m:t>
                    </m:r>
                    <m:f>
                      <m:fPr>
                        <m:ctrlPr>
                          <a:rPr lang="de-CH" sz="1100" i="1">
                            <a:latin typeface="Cambria Math" panose="02040503050406030204" pitchFamily="18" charset="0"/>
                          </a:rPr>
                        </m:ctrlPr>
                      </m:fPr>
                      <m:num>
                        <m:sSub>
                          <m:sSubPr>
                            <m:ctrlPr>
                              <a:rPr lang="de-CH" sz="1100" i="1">
                                <a:solidFill>
                                  <a:schemeClr val="dk1"/>
                                </a:solidFill>
                                <a:effectLst/>
                                <a:latin typeface="Cambria Math" panose="02040503050406030204" pitchFamily="18" charset="0"/>
                                <a:ea typeface="+mn-ea"/>
                                <a:cs typeface="+mn-cs"/>
                              </a:rPr>
                            </m:ctrlPr>
                          </m:sSubPr>
                          <m:e>
                            <m:r>
                              <a:rPr lang="de-CH" sz="1100" b="0" i="1">
                                <a:solidFill>
                                  <a:schemeClr val="dk1"/>
                                </a:solidFill>
                                <a:effectLst/>
                                <a:latin typeface="Cambria Math" panose="02040503050406030204" pitchFamily="18" charset="0"/>
                                <a:ea typeface="+mn-ea"/>
                                <a:cs typeface="+mn-cs"/>
                              </a:rPr>
                              <m:t>𝑉</m:t>
                            </m:r>
                          </m:e>
                          <m:sub>
                            <m:r>
                              <a:rPr lang="de-CH" sz="1100" b="0" i="1">
                                <a:solidFill>
                                  <a:schemeClr val="dk1"/>
                                </a:solidFill>
                                <a:effectLst/>
                                <a:latin typeface="Cambria Math" panose="02040503050406030204" pitchFamily="18" charset="0"/>
                                <a:ea typeface="+mn-ea"/>
                                <a:cs typeface="+mn-cs"/>
                              </a:rPr>
                              <m:t>𝑛</m:t>
                            </m:r>
                          </m:sub>
                        </m:sSub>
                        <m:r>
                          <a:rPr lang="de-CH" sz="1100" b="0" i="1">
                            <a:solidFill>
                              <a:schemeClr val="dk1"/>
                            </a:solidFill>
                            <a:effectLst/>
                            <a:latin typeface="Cambria Math" panose="02040503050406030204" pitchFamily="18" charset="0"/>
                            <a:ea typeface="+mn-ea"/>
                            <a:cs typeface="+mn-cs"/>
                          </a:rPr>
                          <m:t>−</m:t>
                        </m:r>
                        <m:sSub>
                          <m:sSubPr>
                            <m:ctrlPr>
                              <a:rPr lang="de-CH" sz="1100" b="0" i="1">
                                <a:solidFill>
                                  <a:schemeClr val="dk1"/>
                                </a:solidFill>
                                <a:effectLst/>
                                <a:latin typeface="Cambria Math" panose="02040503050406030204" pitchFamily="18" charset="0"/>
                                <a:ea typeface="+mn-ea"/>
                                <a:cs typeface="+mn-cs"/>
                              </a:rPr>
                            </m:ctrlPr>
                          </m:sSubPr>
                          <m:e>
                            <m:r>
                              <a:rPr lang="de-CH" sz="1100" b="0" i="1">
                                <a:solidFill>
                                  <a:schemeClr val="dk1"/>
                                </a:solidFill>
                                <a:effectLst/>
                                <a:latin typeface="Cambria Math" panose="02040503050406030204" pitchFamily="18" charset="0"/>
                                <a:ea typeface="+mn-ea"/>
                                <a:cs typeface="+mn-cs"/>
                              </a:rPr>
                              <m:t>𝑉</m:t>
                            </m:r>
                          </m:e>
                          <m:sub>
                            <m:r>
                              <a:rPr lang="de-CH" sz="1100" b="0" i="1">
                                <a:solidFill>
                                  <a:schemeClr val="dk1"/>
                                </a:solidFill>
                                <a:effectLst/>
                                <a:latin typeface="Cambria Math" panose="02040503050406030204" pitchFamily="18" charset="0"/>
                                <a:ea typeface="+mn-ea"/>
                                <a:cs typeface="+mn-cs"/>
                              </a:rPr>
                              <m:t>𝑛</m:t>
                            </m:r>
                            <m:r>
                              <a:rPr lang="de-CH" sz="1100" b="0" i="1">
                                <a:solidFill>
                                  <a:schemeClr val="dk1"/>
                                </a:solidFill>
                                <a:effectLst/>
                                <a:latin typeface="Cambria Math" panose="02040503050406030204" pitchFamily="18" charset="0"/>
                                <a:ea typeface="+mn-ea"/>
                                <a:cs typeface="+mn-cs"/>
                              </a:rPr>
                              <m:t>−1</m:t>
                            </m:r>
                          </m:sub>
                        </m:sSub>
                      </m:num>
                      <m:den>
                        <m:r>
                          <a:rPr lang="de-CH" sz="1100" b="0" i="1">
                            <a:latin typeface="Cambria Math" panose="02040503050406030204" pitchFamily="18" charset="0"/>
                          </a:rPr>
                          <m:t>2</m:t>
                        </m:r>
                      </m:den>
                    </m:f>
                  </m:oMath>
                </m:oMathPara>
              </a14:m>
              <a:endParaRPr lang="de-CH" sz="1100">
                <a:latin typeface="+mn-lt"/>
              </a:endParaRPr>
            </a:p>
          </xdr:txBody>
        </xdr:sp>
      </mc:Choice>
      <mc:Fallback xmlns="">
        <xdr:sp macro="" textlink="">
          <xdr:nvSpPr>
            <xdr:cNvPr id="17" name="TextBox 16">
              <a:extLst>
                <a:ext uri="{FF2B5EF4-FFF2-40B4-BE49-F238E27FC236}">
                  <a16:creationId xmlns:a16="http://schemas.microsoft.com/office/drawing/2014/main" id="{F26A1CAF-ABA2-4356-9581-C8FBCB073E4A}"/>
                </a:ext>
              </a:extLst>
            </xdr:cNvPr>
            <xdr:cNvSpPr txBox="1"/>
          </xdr:nvSpPr>
          <xdr:spPr>
            <a:xfrm>
              <a:off x="1144587" y="6438899"/>
              <a:ext cx="1477963" cy="4429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100" b="0" i="0">
                  <a:latin typeface="Cambria Math" panose="02040503050406030204" pitchFamily="18" charset="0"/>
                </a:rPr>
                <a:t>𝑉_𝑎𝑣𝑒𝑟𝑎𝑔𝑒</a:t>
              </a:r>
              <a:r>
                <a:rPr lang="de-CH" sz="1100" i="0">
                  <a:latin typeface="Cambria Math" panose="02040503050406030204" pitchFamily="18" charset="0"/>
                </a:rPr>
                <a:t>=(</a:t>
              </a:r>
              <a:r>
                <a:rPr lang="de-CH" sz="1100" b="0" i="0">
                  <a:solidFill>
                    <a:schemeClr val="dk1"/>
                  </a:solidFill>
                  <a:effectLst/>
                  <a:latin typeface="+mn-lt"/>
                  <a:ea typeface="+mn-ea"/>
                  <a:cs typeface="+mn-cs"/>
                </a:rPr>
                <a:t>𝑉_𝑛−𝑉_(𝑛−1)</a:t>
              </a:r>
              <a:r>
                <a:rPr lang="de-CH" sz="1100" b="0" i="0">
                  <a:solidFill>
                    <a:schemeClr val="dk1"/>
                  </a:solidFill>
                  <a:effectLst/>
                  <a:latin typeface="Cambria Math" panose="02040503050406030204" pitchFamily="18" charset="0"/>
                  <a:ea typeface="+mn-ea"/>
                  <a:cs typeface="+mn-cs"/>
                </a:rPr>
                <a:t>)/</a:t>
              </a:r>
              <a:r>
                <a:rPr lang="de-CH" sz="1100" b="0" i="0">
                  <a:latin typeface="Cambria Math" panose="02040503050406030204" pitchFamily="18" charset="0"/>
                </a:rPr>
                <a:t>2</a:t>
              </a:r>
              <a:endParaRPr lang="de-CH" sz="1100">
                <a:latin typeface="+mn-lt"/>
              </a:endParaRPr>
            </a:p>
          </xdr:txBody>
        </xdr:sp>
      </mc:Fallback>
    </mc:AlternateContent>
    <xdr:clientData/>
  </xdr:twoCellAnchor>
  <xdr:twoCellAnchor>
    <xdr:from>
      <xdr:col>0</xdr:col>
      <xdr:colOff>722313</xdr:colOff>
      <xdr:row>26</xdr:row>
      <xdr:rowOff>128587</xdr:rowOff>
    </xdr:from>
    <xdr:to>
      <xdr:col>0</xdr:col>
      <xdr:colOff>2617787</xdr:colOff>
      <xdr:row>26</xdr:row>
      <xdr:rowOff>436563</xdr:rowOff>
    </xdr:to>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72DFD34E-198C-457C-836E-85EFDB192C4F}"/>
                </a:ext>
              </a:extLst>
            </xdr:cNvPr>
            <xdr:cNvSpPr txBox="1"/>
          </xdr:nvSpPr>
          <xdr:spPr>
            <a:xfrm>
              <a:off x="722313" y="7089775"/>
              <a:ext cx="1895474" cy="307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r>
                      <m:rPr>
                        <m:sty m:val="p"/>
                      </m:rPr>
                      <a:rPr lang="el-GR" sz="1100" i="1">
                        <a:latin typeface="Cambria Math" panose="02040503050406030204" pitchFamily="18" charset="0"/>
                      </a:rPr>
                      <m:t>Δ</m:t>
                    </m:r>
                    <m:sSub>
                      <m:sSubPr>
                        <m:ctrlPr>
                          <a:rPr lang="el-GR" sz="1100" i="1">
                            <a:latin typeface="Cambria Math" panose="02040503050406030204" pitchFamily="18" charset="0"/>
                          </a:rPr>
                        </m:ctrlPr>
                      </m:sSubPr>
                      <m:e>
                        <m:r>
                          <a:rPr lang="de-CH" sz="1100" b="0" i="1">
                            <a:latin typeface="Cambria Math" panose="02040503050406030204" pitchFamily="18" charset="0"/>
                          </a:rPr>
                          <m:t>𝑋</m:t>
                        </m:r>
                      </m:e>
                      <m:sub>
                        <m:r>
                          <a:rPr lang="de-CH" sz="1100" b="0" i="1">
                            <a:latin typeface="Cambria Math" panose="02040503050406030204" pitchFamily="18" charset="0"/>
                          </a:rPr>
                          <m:t>𝑙𝑒𝑡h𝑎𝑙</m:t>
                        </m:r>
                      </m:sub>
                    </m:sSub>
                    <m:r>
                      <a:rPr lang="de-CH" sz="1100" i="1">
                        <a:latin typeface="Cambria Math" panose="02040503050406030204" pitchFamily="18" charset="0"/>
                      </a:rPr>
                      <m:t>=</m:t>
                    </m:r>
                    <m:sSub>
                      <m:sSubPr>
                        <m:ctrlPr>
                          <a:rPr lang="de-CH" sz="1100" i="1">
                            <a:latin typeface="Cambria Math" panose="02040503050406030204" pitchFamily="18" charset="0"/>
                          </a:rPr>
                        </m:ctrlPr>
                      </m:sSubPr>
                      <m:e>
                        <m:r>
                          <a:rPr lang="de-CH" sz="1100" b="0" i="1">
                            <a:latin typeface="Cambria Math" panose="02040503050406030204" pitchFamily="18" charset="0"/>
                          </a:rPr>
                          <m:t>𝑉</m:t>
                        </m:r>
                      </m:e>
                      <m:sub>
                        <m:r>
                          <a:rPr lang="de-CH" sz="1100" b="0" i="1">
                            <a:latin typeface="Cambria Math" panose="02040503050406030204" pitchFamily="18" charset="0"/>
                          </a:rPr>
                          <m:t>𝑎𝑣𝑔</m:t>
                        </m:r>
                      </m:sub>
                    </m:sSub>
                    <m:r>
                      <a:rPr lang="de-CH" sz="1100" b="0" i="1">
                        <a:latin typeface="Cambria Math" panose="02040503050406030204" pitchFamily="18" charset="0"/>
                      </a:rPr>
                      <m:t>∗</m:t>
                    </m:r>
                    <m:r>
                      <m:rPr>
                        <m:sty m:val="p"/>
                      </m:rPr>
                      <a:rPr lang="el-GR" sz="1100" b="0" i="1">
                        <a:latin typeface="Cambria Math" panose="02040503050406030204" pitchFamily="18" charset="0"/>
                      </a:rPr>
                      <m:t>Δ</m:t>
                    </m:r>
                    <m:r>
                      <a:rPr lang="de-CH" sz="1100" b="0" i="1">
                        <a:latin typeface="Cambria Math" panose="02040503050406030204" pitchFamily="18" charset="0"/>
                      </a:rPr>
                      <m:t>𝑡</m:t>
                    </m:r>
                    <m:r>
                      <a:rPr lang="de-CH" sz="1100" b="0" i="1">
                        <a:latin typeface="Cambria Math" panose="02040503050406030204" pitchFamily="18" charset="0"/>
                      </a:rPr>
                      <m:t>∗</m:t>
                    </m:r>
                    <m:sSub>
                      <m:sSubPr>
                        <m:ctrlPr>
                          <a:rPr lang="de-CH" sz="1100" b="0" i="1">
                            <a:latin typeface="Cambria Math" panose="02040503050406030204" pitchFamily="18" charset="0"/>
                          </a:rPr>
                        </m:ctrlPr>
                      </m:sSubPr>
                      <m:e>
                        <m:r>
                          <a:rPr lang="de-CH" sz="1100" b="0" i="1">
                            <a:latin typeface="Cambria Math" panose="02040503050406030204" pitchFamily="18" charset="0"/>
                          </a:rPr>
                          <m:t>𝐾𝐸</m:t>
                        </m:r>
                      </m:e>
                      <m:sub>
                        <m:r>
                          <a:rPr lang="de-CH" sz="1100" b="0" i="1">
                            <a:latin typeface="Cambria Math" panose="02040503050406030204" pitchFamily="18" charset="0"/>
                          </a:rPr>
                          <m:t>𝑙𝑒𝑡h𝑎𝑙</m:t>
                        </m:r>
                      </m:sub>
                    </m:sSub>
                  </m:oMath>
                </m:oMathPara>
              </a14:m>
              <a:endParaRPr lang="de-CH" sz="1100" b="0">
                <a:latin typeface="+mn-lt"/>
              </a:endParaRPr>
            </a:p>
          </xdr:txBody>
        </xdr:sp>
      </mc:Choice>
      <mc:Fallback xmlns="">
        <xdr:sp macro="" textlink="">
          <xdr:nvSpPr>
            <xdr:cNvPr id="18" name="TextBox 17">
              <a:extLst>
                <a:ext uri="{FF2B5EF4-FFF2-40B4-BE49-F238E27FC236}">
                  <a16:creationId xmlns:a16="http://schemas.microsoft.com/office/drawing/2014/main" id="{72DFD34E-198C-457C-836E-85EFDB192C4F}"/>
                </a:ext>
              </a:extLst>
            </xdr:cNvPr>
            <xdr:cNvSpPr txBox="1"/>
          </xdr:nvSpPr>
          <xdr:spPr>
            <a:xfrm>
              <a:off x="722313" y="7089775"/>
              <a:ext cx="1895474" cy="307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l-GR" sz="1100" i="0">
                  <a:latin typeface="+mn-lt"/>
                </a:rPr>
                <a:t>Δ</a:t>
              </a:r>
              <a:r>
                <a:rPr lang="de-CH" sz="1100" b="0" i="0">
                  <a:latin typeface="Cambria Math" panose="02040503050406030204" pitchFamily="18" charset="0"/>
                </a:rPr>
                <a:t>𝑋</a:t>
              </a:r>
              <a:r>
                <a:rPr lang="el-GR" sz="1100" b="0" i="0">
                  <a:latin typeface="Cambria Math" panose="02040503050406030204" pitchFamily="18" charset="0"/>
                </a:rPr>
                <a:t>_</a:t>
              </a:r>
              <a:r>
                <a:rPr lang="de-CH" sz="1100" b="0" i="0">
                  <a:latin typeface="Cambria Math" panose="02040503050406030204" pitchFamily="18" charset="0"/>
                </a:rPr>
                <a:t>𝑙𝑒𝑡ℎ𝑎𝑙</a:t>
              </a:r>
              <a:r>
                <a:rPr lang="de-CH" sz="1100" i="0">
                  <a:latin typeface="+mn-lt"/>
                </a:rPr>
                <a:t>=</a:t>
              </a:r>
              <a:r>
                <a:rPr lang="de-CH" sz="1100" b="0" i="0">
                  <a:latin typeface="Cambria Math" panose="02040503050406030204" pitchFamily="18" charset="0"/>
                </a:rPr>
                <a:t>𝑉_𝑎𝑣𝑔∗</a:t>
              </a:r>
              <a:r>
                <a:rPr lang="el-GR" sz="1100" b="0" i="0">
                  <a:latin typeface="Cambria Math" panose="02040503050406030204" pitchFamily="18" charset="0"/>
                </a:rPr>
                <a:t>Δ</a:t>
              </a:r>
              <a:r>
                <a:rPr lang="de-CH" sz="1100" b="0" i="0">
                  <a:latin typeface="Cambria Math" panose="02040503050406030204" pitchFamily="18" charset="0"/>
                </a:rPr>
                <a:t>𝑡∗〖𝐾𝐸〗_𝑙𝑒𝑡ℎ𝑎𝑙</a:t>
              </a:r>
              <a:endParaRPr lang="de-CH" sz="1100" b="0">
                <a:latin typeface="+mn-lt"/>
              </a:endParaRPr>
            </a:p>
          </xdr:txBody>
        </xdr:sp>
      </mc:Fallback>
    </mc:AlternateContent>
    <xdr:clientData/>
  </xdr:twoCellAnchor>
  <xdr:twoCellAnchor>
    <xdr:from>
      <xdr:col>0</xdr:col>
      <xdr:colOff>1396999</xdr:colOff>
      <xdr:row>23</xdr:row>
      <xdr:rowOff>39689</xdr:rowOff>
    </xdr:from>
    <xdr:to>
      <xdr:col>0</xdr:col>
      <xdr:colOff>2597149</xdr:colOff>
      <xdr:row>23</xdr:row>
      <xdr:rowOff>317501</xdr:rowOff>
    </xdr:to>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198AB627-15B7-4856-91E0-E89CE5B80E6A}"/>
                </a:ext>
              </a:extLst>
            </xdr:cNvPr>
            <xdr:cNvSpPr txBox="1"/>
          </xdr:nvSpPr>
          <xdr:spPr>
            <a:xfrm>
              <a:off x="1396999" y="5595939"/>
              <a:ext cx="1200150" cy="2778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l-GR" sz="1100" b="0"/>
                <a:t>Δ</a:t>
              </a:r>
              <a14:m>
                <m:oMath xmlns:m="http://schemas.openxmlformats.org/officeDocument/2006/math">
                  <m:r>
                    <a:rPr lang="de-CH" sz="1100" b="0" i="1">
                      <a:latin typeface="Cambria Math" panose="02040503050406030204" pitchFamily="18" charset="0"/>
                    </a:rPr>
                    <m:t>𝑡</m:t>
                  </m:r>
                  <m:r>
                    <a:rPr lang="de-CH" sz="1100" i="1">
                      <a:latin typeface="Cambria Math" panose="02040503050406030204" pitchFamily="18" charset="0"/>
                    </a:rPr>
                    <m:t>=</m:t>
                  </m:r>
                  <m:sSub>
                    <m:sSubPr>
                      <m:ctrlPr>
                        <a:rPr lang="de-CH" sz="1100" i="1">
                          <a:latin typeface="Cambria Math" panose="02040503050406030204" pitchFamily="18" charset="0"/>
                        </a:rPr>
                      </m:ctrlPr>
                    </m:sSubPr>
                    <m:e>
                      <m:r>
                        <a:rPr lang="de-CH" sz="1100" b="0" i="1">
                          <a:latin typeface="Cambria Math" panose="02040503050406030204" pitchFamily="18" charset="0"/>
                        </a:rPr>
                        <m:t>𝑡</m:t>
                      </m:r>
                    </m:e>
                    <m:sub>
                      <m:r>
                        <a:rPr lang="de-CH" sz="1100" b="0" i="1">
                          <a:latin typeface="Cambria Math" panose="02040503050406030204" pitchFamily="18" charset="0"/>
                        </a:rPr>
                        <m:t>𝑛</m:t>
                      </m:r>
                    </m:sub>
                  </m:sSub>
                  <m:r>
                    <a:rPr lang="de-CH" sz="1100" b="0" i="1">
                      <a:latin typeface="Cambria Math" panose="02040503050406030204" pitchFamily="18" charset="0"/>
                    </a:rPr>
                    <m:t>−</m:t>
                  </m:r>
                  <m:sSub>
                    <m:sSubPr>
                      <m:ctrlPr>
                        <a:rPr lang="de-CH" sz="1100" b="0" i="1">
                          <a:latin typeface="Cambria Math" panose="02040503050406030204" pitchFamily="18" charset="0"/>
                        </a:rPr>
                      </m:ctrlPr>
                    </m:sSubPr>
                    <m:e>
                      <m:r>
                        <a:rPr lang="de-CH" sz="1100" b="0" i="1">
                          <a:latin typeface="Cambria Math" panose="02040503050406030204" pitchFamily="18" charset="0"/>
                        </a:rPr>
                        <m:t>𝑡</m:t>
                      </m:r>
                    </m:e>
                    <m:sub>
                      <m:r>
                        <a:rPr lang="de-CH" sz="1100" b="0" i="1">
                          <a:latin typeface="Cambria Math" panose="02040503050406030204" pitchFamily="18" charset="0"/>
                        </a:rPr>
                        <m:t>𝑛</m:t>
                      </m:r>
                      <m:r>
                        <a:rPr lang="de-CH" sz="1100" b="0" i="1">
                          <a:latin typeface="Cambria Math" panose="02040503050406030204" pitchFamily="18" charset="0"/>
                        </a:rPr>
                        <m:t>−1</m:t>
                      </m:r>
                    </m:sub>
                  </m:sSub>
                </m:oMath>
              </a14:m>
              <a:endParaRPr lang="de-CH" sz="1100">
                <a:latin typeface="+mn-lt"/>
              </a:endParaRPr>
            </a:p>
          </xdr:txBody>
        </xdr:sp>
      </mc:Choice>
      <mc:Fallback xmlns="">
        <xdr:sp macro="" textlink="">
          <xdr:nvSpPr>
            <xdr:cNvPr id="19" name="TextBox 18">
              <a:extLst>
                <a:ext uri="{FF2B5EF4-FFF2-40B4-BE49-F238E27FC236}">
                  <a16:creationId xmlns:a16="http://schemas.microsoft.com/office/drawing/2014/main" id="{198AB627-15B7-4856-91E0-E89CE5B80E6A}"/>
                </a:ext>
              </a:extLst>
            </xdr:cNvPr>
            <xdr:cNvSpPr txBox="1"/>
          </xdr:nvSpPr>
          <xdr:spPr>
            <a:xfrm>
              <a:off x="1396999" y="5595939"/>
              <a:ext cx="1200150" cy="2778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l-GR" sz="1100" b="0"/>
                <a:t>Δ</a:t>
              </a:r>
              <a:r>
                <a:rPr lang="de-CH" sz="1100" b="0" i="0">
                  <a:latin typeface="Cambria Math" panose="02040503050406030204" pitchFamily="18" charset="0"/>
                </a:rPr>
                <a:t>𝑡</a:t>
              </a:r>
              <a:r>
                <a:rPr lang="de-CH" sz="1100" i="0">
                  <a:latin typeface="Cambria Math" panose="02040503050406030204" pitchFamily="18" charset="0"/>
                </a:rPr>
                <a:t>=</a:t>
              </a:r>
              <a:r>
                <a:rPr lang="de-CH" sz="1100" b="0" i="0">
                  <a:latin typeface="Cambria Math" panose="02040503050406030204" pitchFamily="18" charset="0"/>
                </a:rPr>
                <a:t>𝑡_𝑛−𝑡_(𝑛−1)</a:t>
              </a:r>
              <a:endParaRPr lang="de-CH" sz="1100">
                <a:latin typeface="+mn-lt"/>
              </a:endParaRPr>
            </a:p>
          </xdr:txBody>
        </xdr:sp>
      </mc:Fallback>
    </mc:AlternateContent>
    <xdr:clientData/>
  </xdr:twoCellAnchor>
  <xdr:twoCellAnchor>
    <xdr:from>
      <xdr:col>0</xdr:col>
      <xdr:colOff>849311</xdr:colOff>
      <xdr:row>27</xdr:row>
      <xdr:rowOff>58736</xdr:rowOff>
    </xdr:from>
    <xdr:to>
      <xdr:col>0</xdr:col>
      <xdr:colOff>2649536</xdr:colOff>
      <xdr:row>27</xdr:row>
      <xdr:rowOff>365125</xdr:rowOff>
    </xdr:to>
    <mc:AlternateContent xmlns:mc="http://schemas.openxmlformats.org/markup-compatibility/2006" xmlns:a14="http://schemas.microsoft.com/office/drawing/2010/main">
      <mc:Choice Requires="a14">
        <xdr:sp macro="" textlink="">
          <xdr:nvSpPr>
            <xdr:cNvPr id="20" name="TextBox 19">
              <a:extLst>
                <a:ext uri="{FF2B5EF4-FFF2-40B4-BE49-F238E27FC236}">
                  <a16:creationId xmlns:a16="http://schemas.microsoft.com/office/drawing/2014/main" id="{FB24EA83-B2B8-41B4-8B73-36ABD419789E}"/>
                </a:ext>
              </a:extLst>
            </xdr:cNvPr>
            <xdr:cNvSpPr txBox="1"/>
          </xdr:nvSpPr>
          <xdr:spPr>
            <a:xfrm>
              <a:off x="849311" y="7591424"/>
              <a:ext cx="1800225" cy="306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sSub>
                      <m:sSubPr>
                        <m:ctrlPr>
                          <a:rPr lang="el-GR" sz="1100" i="1">
                            <a:latin typeface="Cambria Math" panose="02040503050406030204" pitchFamily="18" charset="0"/>
                          </a:rPr>
                        </m:ctrlPr>
                      </m:sSubPr>
                      <m:e>
                        <m:r>
                          <a:rPr lang="de-CH" sz="1100" b="0" i="1">
                            <a:latin typeface="Cambria Math" panose="02040503050406030204" pitchFamily="18" charset="0"/>
                          </a:rPr>
                          <m:t>𝑋</m:t>
                        </m:r>
                      </m:e>
                      <m:sub>
                        <m:r>
                          <a:rPr lang="de-CH" sz="1100" b="0" i="1">
                            <a:latin typeface="Cambria Math" panose="02040503050406030204" pitchFamily="18" charset="0"/>
                          </a:rPr>
                          <m:t>𝑙𝑒𝑡h𝑎𝑙</m:t>
                        </m:r>
                      </m:sub>
                    </m:sSub>
                    <m:r>
                      <a:rPr lang="de-CH" sz="1100" i="1">
                        <a:latin typeface="Cambria Math" panose="02040503050406030204" pitchFamily="18" charset="0"/>
                      </a:rPr>
                      <m:t>=</m:t>
                    </m:r>
                    <m:sSub>
                      <m:sSubPr>
                        <m:ctrlPr>
                          <a:rPr lang="de-CH" sz="1100" i="1">
                            <a:latin typeface="Cambria Math" panose="02040503050406030204" pitchFamily="18" charset="0"/>
                          </a:rPr>
                        </m:ctrlPr>
                      </m:sSubPr>
                      <m:e>
                        <m:r>
                          <m:rPr>
                            <m:sty m:val="p"/>
                          </m:rPr>
                          <a:rPr lang="el-GR" sz="1100" i="1">
                            <a:latin typeface="Cambria Math" panose="02040503050406030204" pitchFamily="18" charset="0"/>
                          </a:rPr>
                          <m:t>Δ</m:t>
                        </m:r>
                        <m:r>
                          <a:rPr lang="de-CH" sz="1100" b="0" i="1">
                            <a:latin typeface="Cambria Math" panose="02040503050406030204" pitchFamily="18" charset="0"/>
                          </a:rPr>
                          <m:t>𝑋</m:t>
                        </m:r>
                      </m:e>
                      <m:sub>
                        <m:r>
                          <a:rPr lang="de-CH" sz="1100" b="0" i="1">
                            <a:latin typeface="Cambria Math" panose="02040503050406030204" pitchFamily="18" charset="0"/>
                          </a:rPr>
                          <m:t>𝑛</m:t>
                        </m:r>
                      </m:sub>
                    </m:sSub>
                    <m:r>
                      <a:rPr lang="de-CH" sz="1100" b="0" i="1">
                        <a:latin typeface="Cambria Math" panose="02040503050406030204" pitchFamily="18" charset="0"/>
                      </a:rPr>
                      <m:t>+</m:t>
                    </m:r>
                    <m:sSub>
                      <m:sSubPr>
                        <m:ctrlPr>
                          <a:rPr lang="de-CH" sz="1100" b="0" i="1">
                            <a:latin typeface="Cambria Math" panose="02040503050406030204" pitchFamily="18" charset="0"/>
                          </a:rPr>
                        </m:ctrlPr>
                      </m:sSubPr>
                      <m:e>
                        <m:sSub>
                          <m:sSubPr>
                            <m:ctrlPr>
                              <a:rPr lang="de-CH" sz="1100" b="0" i="1">
                                <a:latin typeface="Cambria Math" panose="02040503050406030204" pitchFamily="18" charset="0"/>
                              </a:rPr>
                            </m:ctrlPr>
                          </m:sSubPr>
                          <m:e>
                            <m:r>
                              <a:rPr lang="de-CH" sz="1100" b="0" i="1">
                                <a:latin typeface="Cambria Math" panose="02040503050406030204" pitchFamily="18" charset="0"/>
                              </a:rPr>
                              <m:t>𝑋</m:t>
                            </m:r>
                          </m:e>
                          <m:sub>
                            <m:r>
                              <a:rPr lang="de-CH" sz="1100" b="0" i="1">
                                <a:latin typeface="Cambria Math" panose="02040503050406030204" pitchFamily="18" charset="0"/>
                              </a:rPr>
                              <m:t>𝑙𝑒𝑡h𝑎𝑙</m:t>
                            </m:r>
                          </m:sub>
                        </m:sSub>
                      </m:e>
                      <m:sub>
                        <m:r>
                          <a:rPr lang="de-CH" sz="1100" b="0" i="1">
                            <a:latin typeface="Cambria Math" panose="02040503050406030204" pitchFamily="18" charset="0"/>
                          </a:rPr>
                          <m:t>𝑛</m:t>
                        </m:r>
                        <m:r>
                          <a:rPr lang="de-CH" sz="1100" b="0" i="1">
                            <a:latin typeface="Cambria Math" panose="02040503050406030204" pitchFamily="18" charset="0"/>
                          </a:rPr>
                          <m:t>−1</m:t>
                        </m:r>
                      </m:sub>
                    </m:sSub>
                  </m:oMath>
                </m:oMathPara>
              </a14:m>
              <a:endParaRPr lang="de-CH" sz="1100" b="0">
                <a:latin typeface="+mn-lt"/>
              </a:endParaRPr>
            </a:p>
          </xdr:txBody>
        </xdr:sp>
      </mc:Choice>
      <mc:Fallback xmlns="">
        <xdr:sp macro="" textlink="">
          <xdr:nvSpPr>
            <xdr:cNvPr id="20" name="TextBox 19">
              <a:extLst>
                <a:ext uri="{FF2B5EF4-FFF2-40B4-BE49-F238E27FC236}">
                  <a16:creationId xmlns:a16="http://schemas.microsoft.com/office/drawing/2014/main" id="{FB24EA83-B2B8-41B4-8B73-36ABD419789E}"/>
                </a:ext>
              </a:extLst>
            </xdr:cNvPr>
            <xdr:cNvSpPr txBox="1"/>
          </xdr:nvSpPr>
          <xdr:spPr>
            <a:xfrm>
              <a:off x="849311" y="7591424"/>
              <a:ext cx="1800225" cy="306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0" i="0">
                  <a:latin typeface="Cambria Math" panose="02040503050406030204" pitchFamily="18" charset="0"/>
                </a:rPr>
                <a:t>𝑋</a:t>
              </a:r>
              <a:r>
                <a:rPr lang="el-GR" sz="1100" b="0" i="0">
                  <a:latin typeface="Cambria Math" panose="02040503050406030204" pitchFamily="18" charset="0"/>
                </a:rPr>
                <a:t>_</a:t>
              </a:r>
              <a:r>
                <a:rPr lang="de-CH" sz="1100" b="0" i="0">
                  <a:latin typeface="Cambria Math" panose="02040503050406030204" pitchFamily="18" charset="0"/>
                </a:rPr>
                <a:t>𝑙𝑒𝑡ℎ𝑎𝑙</a:t>
              </a:r>
              <a:r>
                <a:rPr lang="de-CH" sz="1100" i="0">
                  <a:latin typeface="+mn-lt"/>
                </a:rPr>
                <a:t>=</a:t>
              </a:r>
              <a:r>
                <a:rPr lang="de-CH" sz="1100" i="0">
                  <a:latin typeface="Cambria Math" panose="02040503050406030204" pitchFamily="18" charset="0"/>
                </a:rPr>
                <a:t>〖</a:t>
              </a:r>
              <a:r>
                <a:rPr lang="el-GR" sz="1100" i="0">
                  <a:latin typeface="Cambria Math" panose="02040503050406030204" pitchFamily="18" charset="0"/>
                </a:rPr>
                <a:t>Δ</a:t>
              </a:r>
              <a:r>
                <a:rPr lang="de-CH" sz="1100" b="0" i="0">
                  <a:latin typeface="Cambria Math" panose="02040503050406030204" pitchFamily="18" charset="0"/>
                </a:rPr>
                <a:t>𝑋〗_𝑛+〖𝑋_𝑙𝑒𝑡ℎ𝑎𝑙〗_(𝑛−1)</a:t>
              </a:r>
              <a:endParaRPr lang="de-CH" sz="1100" b="0">
                <a:latin typeface="+mn-lt"/>
              </a:endParaRPr>
            </a:p>
          </xdr:txBody>
        </xdr:sp>
      </mc:Fallback>
    </mc:AlternateContent>
    <xdr:clientData/>
  </xdr:twoCellAnchor>
  <xdr:twoCellAnchor>
    <xdr:from>
      <xdr:col>0</xdr:col>
      <xdr:colOff>841374</xdr:colOff>
      <xdr:row>28</xdr:row>
      <xdr:rowOff>1</xdr:rowOff>
    </xdr:from>
    <xdr:to>
      <xdr:col>0</xdr:col>
      <xdr:colOff>2633661</xdr:colOff>
      <xdr:row>28</xdr:row>
      <xdr:rowOff>396875</xdr:rowOff>
    </xdr:to>
    <mc:AlternateContent xmlns:mc="http://schemas.openxmlformats.org/markup-compatibility/2006" xmlns:a14="http://schemas.microsoft.com/office/drawing/2010/main">
      <mc:Choice Requires="a14">
        <xdr:sp macro="" textlink="">
          <xdr:nvSpPr>
            <xdr:cNvPr id="21" name="TextBox 20">
              <a:extLst>
                <a:ext uri="{FF2B5EF4-FFF2-40B4-BE49-F238E27FC236}">
                  <a16:creationId xmlns:a16="http://schemas.microsoft.com/office/drawing/2014/main" id="{AAE89D9A-F011-40E8-AE95-7B8546F5C201}"/>
                </a:ext>
              </a:extLst>
            </xdr:cNvPr>
            <xdr:cNvSpPr txBox="1"/>
          </xdr:nvSpPr>
          <xdr:spPr>
            <a:xfrm>
              <a:off x="841374" y="7945439"/>
              <a:ext cx="1792287" cy="3968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r>
                      <a:rPr lang="de-CH" sz="1100" b="0" i="1">
                        <a:latin typeface="Cambria Math" panose="02040503050406030204" pitchFamily="18" charset="0"/>
                      </a:rPr>
                      <m:t>𝐾𝐸</m:t>
                    </m:r>
                    <m:r>
                      <a:rPr lang="de-CH" sz="1100" b="0" i="1">
                        <a:latin typeface="Cambria Math" panose="02040503050406030204" pitchFamily="18" charset="0"/>
                      </a:rPr>
                      <m:t>=</m:t>
                    </m:r>
                    <m:f>
                      <m:fPr>
                        <m:ctrlPr>
                          <a:rPr lang="el-GR" sz="1100" i="1">
                            <a:latin typeface="Cambria Math" panose="02040503050406030204" pitchFamily="18" charset="0"/>
                          </a:rPr>
                        </m:ctrlPr>
                      </m:fPr>
                      <m:num>
                        <m:r>
                          <a:rPr lang="de-CH" sz="1100" b="0" i="1">
                            <a:latin typeface="Cambria Math" panose="02040503050406030204" pitchFamily="18" charset="0"/>
                          </a:rPr>
                          <m:t>1</m:t>
                        </m:r>
                      </m:num>
                      <m:den>
                        <m:r>
                          <a:rPr lang="de-CH" sz="1100" b="0" i="1">
                            <a:latin typeface="Cambria Math" panose="02040503050406030204" pitchFamily="18" charset="0"/>
                          </a:rPr>
                          <m:t>2</m:t>
                        </m:r>
                      </m:den>
                    </m:f>
                    <m:r>
                      <a:rPr lang="de-CH" sz="1100" b="0" i="1">
                        <a:latin typeface="Cambria Math" panose="02040503050406030204" pitchFamily="18" charset="0"/>
                      </a:rPr>
                      <m:t>∗</m:t>
                    </m:r>
                    <m:r>
                      <a:rPr lang="de-CH" sz="1100" b="0" i="1">
                        <a:latin typeface="Cambria Math" panose="02040503050406030204" pitchFamily="18" charset="0"/>
                      </a:rPr>
                      <m:t>𝑀𝑇𝑂𝑀</m:t>
                    </m:r>
                    <m:r>
                      <a:rPr lang="de-CH" sz="1100" b="0" i="1">
                        <a:latin typeface="Cambria Math" panose="02040503050406030204" pitchFamily="18" charset="0"/>
                      </a:rPr>
                      <m:t>∗</m:t>
                    </m:r>
                    <m:sSup>
                      <m:sSupPr>
                        <m:ctrlPr>
                          <a:rPr lang="de-CH" sz="1100" b="0" i="1">
                            <a:latin typeface="Cambria Math" panose="02040503050406030204" pitchFamily="18" charset="0"/>
                          </a:rPr>
                        </m:ctrlPr>
                      </m:sSupPr>
                      <m:e>
                        <m:sSub>
                          <m:sSubPr>
                            <m:ctrlPr>
                              <a:rPr lang="de-CH" sz="1100" b="0" i="1">
                                <a:latin typeface="Cambria Math" panose="02040503050406030204" pitchFamily="18" charset="0"/>
                              </a:rPr>
                            </m:ctrlPr>
                          </m:sSubPr>
                          <m:e>
                            <m:r>
                              <a:rPr lang="de-CH" sz="1100" b="0" i="1">
                                <a:latin typeface="Cambria Math" panose="02040503050406030204" pitchFamily="18" charset="0"/>
                              </a:rPr>
                              <m:t>𝑉</m:t>
                            </m:r>
                          </m:e>
                          <m:sub>
                            <m:r>
                              <a:rPr lang="de-CH" sz="1100" b="0" i="1">
                                <a:latin typeface="Cambria Math" panose="02040503050406030204" pitchFamily="18" charset="0"/>
                              </a:rPr>
                              <m:t>𝑡</m:t>
                            </m:r>
                          </m:sub>
                        </m:sSub>
                      </m:e>
                      <m:sup>
                        <m:r>
                          <a:rPr lang="de-CH" sz="1100" b="0" i="1">
                            <a:latin typeface="Cambria Math" panose="02040503050406030204" pitchFamily="18" charset="0"/>
                          </a:rPr>
                          <m:t>2</m:t>
                        </m:r>
                      </m:sup>
                    </m:sSup>
                  </m:oMath>
                </m:oMathPara>
              </a14:m>
              <a:endParaRPr lang="de-CH" sz="1100" b="0">
                <a:latin typeface="+mn-lt"/>
              </a:endParaRPr>
            </a:p>
          </xdr:txBody>
        </xdr:sp>
      </mc:Choice>
      <mc:Fallback xmlns="">
        <xdr:sp macro="" textlink="">
          <xdr:nvSpPr>
            <xdr:cNvPr id="21" name="TextBox 20">
              <a:extLst>
                <a:ext uri="{FF2B5EF4-FFF2-40B4-BE49-F238E27FC236}">
                  <a16:creationId xmlns:a16="http://schemas.microsoft.com/office/drawing/2014/main" id="{AAE89D9A-F011-40E8-AE95-7B8546F5C201}"/>
                </a:ext>
              </a:extLst>
            </xdr:cNvPr>
            <xdr:cNvSpPr txBox="1"/>
          </xdr:nvSpPr>
          <xdr:spPr>
            <a:xfrm>
              <a:off x="841374" y="7945439"/>
              <a:ext cx="1792287" cy="3968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0" i="0">
                  <a:latin typeface="Cambria Math" panose="02040503050406030204" pitchFamily="18" charset="0"/>
                </a:rPr>
                <a:t>𝐾𝐸=1</a:t>
              </a:r>
              <a:r>
                <a:rPr lang="el-GR" sz="1100" b="0" i="0">
                  <a:latin typeface="Cambria Math" panose="02040503050406030204" pitchFamily="18" charset="0"/>
                </a:rPr>
                <a:t>/</a:t>
              </a:r>
              <a:r>
                <a:rPr lang="de-CH" sz="1100" b="0" i="0">
                  <a:latin typeface="Cambria Math" panose="02040503050406030204" pitchFamily="18" charset="0"/>
                </a:rPr>
                <a:t>2∗𝑀𝑇𝑂𝑀∗〖𝑉_𝑡〗^2</a:t>
              </a:r>
              <a:endParaRPr lang="de-CH" sz="1100" b="0">
                <a:latin typeface="+mn-lt"/>
              </a:endParaRPr>
            </a:p>
          </xdr:txBody>
        </xdr:sp>
      </mc:Fallback>
    </mc:AlternateContent>
    <xdr:clientData/>
  </xdr:twoCellAnchor>
  <xdr:twoCellAnchor>
    <xdr:from>
      <xdr:col>0</xdr:col>
      <xdr:colOff>39688</xdr:colOff>
      <xdr:row>29</xdr:row>
      <xdr:rowOff>39689</xdr:rowOff>
    </xdr:from>
    <xdr:to>
      <xdr:col>0</xdr:col>
      <xdr:colOff>2674938</xdr:colOff>
      <xdr:row>29</xdr:row>
      <xdr:rowOff>508001</xdr:rowOff>
    </xdr:to>
    <mc:AlternateContent xmlns:mc="http://schemas.openxmlformats.org/markup-compatibility/2006" xmlns:a14="http://schemas.microsoft.com/office/drawing/2010/main">
      <mc:Choice Requires="a14">
        <xdr:sp macro="" textlink="">
          <xdr:nvSpPr>
            <xdr:cNvPr id="22" name="TextBox 21">
              <a:extLst>
                <a:ext uri="{FF2B5EF4-FFF2-40B4-BE49-F238E27FC236}">
                  <a16:creationId xmlns:a16="http://schemas.microsoft.com/office/drawing/2014/main" id="{B13923C3-965F-4FA8-9EA5-A078C80F9911}"/>
                </a:ext>
              </a:extLst>
            </xdr:cNvPr>
            <xdr:cNvSpPr txBox="1"/>
          </xdr:nvSpPr>
          <xdr:spPr>
            <a:xfrm>
              <a:off x="39688" y="8397877"/>
              <a:ext cx="2635250" cy="4683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sSub>
                      <m:sSubPr>
                        <m:ctrlPr>
                          <a:rPr lang="de-CH" sz="1100" b="0" i="1">
                            <a:latin typeface="Cambria Math" panose="02040503050406030204" pitchFamily="18" charset="0"/>
                          </a:rPr>
                        </m:ctrlPr>
                      </m:sSubPr>
                      <m:e>
                        <m:r>
                          <a:rPr lang="de-CH" sz="1100" b="0" i="1">
                            <a:latin typeface="Cambria Math" panose="02040503050406030204" pitchFamily="18" charset="0"/>
                          </a:rPr>
                          <m:t>𝐾𝐸</m:t>
                        </m:r>
                      </m:e>
                      <m:sub>
                        <m:r>
                          <a:rPr lang="de-CH" sz="1100" b="0" i="1">
                            <a:latin typeface="Cambria Math" panose="02040503050406030204" pitchFamily="18" charset="0"/>
                          </a:rPr>
                          <m:t>𝑙𝑒𝑡h𝑎𝑙</m:t>
                        </m:r>
                      </m:sub>
                    </m:sSub>
                    <m:r>
                      <a:rPr lang="de-CH" sz="1100" b="0" i="1">
                        <a:latin typeface="Cambria Math" panose="02040503050406030204" pitchFamily="18" charset="0"/>
                      </a:rPr>
                      <m:t>=</m:t>
                    </m:r>
                    <m:d>
                      <m:dPr>
                        <m:begChr m:val="{"/>
                        <m:endChr m:val=""/>
                        <m:ctrlPr>
                          <a:rPr lang="de-CH" sz="1100" b="0" i="1">
                            <a:latin typeface="Cambria Math" panose="02040503050406030204" pitchFamily="18" charset="0"/>
                          </a:rPr>
                        </m:ctrlPr>
                      </m:dPr>
                      <m:e>
                        <m:m>
                          <m:mPr>
                            <m:mcs>
                              <m:mc>
                                <m:mcPr>
                                  <m:count m:val="2"/>
                                  <m:mcJc m:val="center"/>
                                </m:mcPr>
                              </m:mc>
                            </m:mcs>
                            <m:ctrlPr>
                              <a:rPr lang="de-CH" sz="1100" b="0" i="1">
                                <a:latin typeface="Cambria Math" panose="02040503050406030204" pitchFamily="18" charset="0"/>
                              </a:rPr>
                            </m:ctrlPr>
                          </m:mPr>
                          <m:mr>
                            <m:e>
                              <m:r>
                                <m:rPr>
                                  <m:sty m:val="p"/>
                                </m:rPr>
                                <a:rPr lang="de-CH" sz="1100" b="0" i="1">
                                  <a:solidFill>
                                    <a:schemeClr val="dk1"/>
                                  </a:solidFill>
                                  <a:effectLst/>
                                  <a:latin typeface="Cambria Math" panose="02040503050406030204" pitchFamily="18" charset="0"/>
                                  <a:ea typeface="+mn-ea"/>
                                  <a:cs typeface="+mn-cs"/>
                                </a:rPr>
                                <m:t>I</m:t>
                              </m:r>
                              <m:r>
                                <a:rPr lang="de-CH" sz="1100" b="0" i="1">
                                  <a:solidFill>
                                    <a:schemeClr val="dk1"/>
                                  </a:solidFill>
                                  <a:effectLst/>
                                  <a:latin typeface="Cambria Math" panose="02040503050406030204" pitchFamily="18" charset="0"/>
                                  <a:ea typeface="+mn-ea"/>
                                  <a:cs typeface="+mn-cs"/>
                                </a:rPr>
                                <m:t>𝐹</m:t>
                              </m:r>
                              <m:r>
                                <a:rPr lang="de-CH" sz="1100" b="0" i="1">
                                  <a:solidFill>
                                    <a:schemeClr val="dk1"/>
                                  </a:solidFill>
                                  <a:effectLst/>
                                  <a:latin typeface="Cambria Math" panose="02040503050406030204" pitchFamily="18" charset="0"/>
                                  <a:ea typeface="+mn-ea"/>
                                  <a:cs typeface="+mn-cs"/>
                                </a:rPr>
                                <m:t> </m:t>
                              </m:r>
                              <m:d>
                                <m:dPr>
                                  <m:ctrlPr>
                                    <a:rPr lang="de-CH" sz="1100" b="0" i="1">
                                      <a:solidFill>
                                        <a:schemeClr val="dk1"/>
                                      </a:solidFill>
                                      <a:effectLst/>
                                      <a:latin typeface="Cambria Math" panose="02040503050406030204" pitchFamily="18" charset="0"/>
                                      <a:ea typeface="+mn-ea"/>
                                      <a:cs typeface="+mn-cs"/>
                                    </a:rPr>
                                  </m:ctrlPr>
                                </m:dPr>
                                <m:e>
                                  <m:r>
                                    <a:rPr lang="de-CH" sz="1100" b="0" i="1">
                                      <a:solidFill>
                                        <a:schemeClr val="dk1"/>
                                      </a:solidFill>
                                      <a:effectLst/>
                                      <a:latin typeface="Cambria Math" panose="02040503050406030204" pitchFamily="18" charset="0"/>
                                      <a:ea typeface="+mn-ea"/>
                                      <a:cs typeface="+mn-cs"/>
                                    </a:rPr>
                                    <m:t>𝐾𝐸</m:t>
                                  </m:r>
                                  <m:r>
                                    <a:rPr lang="de-CH" sz="1100" b="0" i="1">
                                      <a:solidFill>
                                        <a:schemeClr val="dk1"/>
                                      </a:solidFill>
                                      <a:effectLst/>
                                      <a:latin typeface="Cambria Math" panose="02040503050406030204" pitchFamily="18" charset="0"/>
                                      <a:ea typeface="+mn-ea"/>
                                      <a:cs typeface="+mn-cs"/>
                                    </a:rPr>
                                    <m:t>≥=</m:t>
                                  </m:r>
                                  <m:sSub>
                                    <m:sSubPr>
                                      <m:ctrlPr>
                                        <a:rPr lang="de-CH" sz="1100" b="0" i="1">
                                          <a:solidFill>
                                            <a:schemeClr val="dk1"/>
                                          </a:solidFill>
                                          <a:effectLst/>
                                          <a:latin typeface="Cambria Math" panose="02040503050406030204" pitchFamily="18" charset="0"/>
                                          <a:ea typeface="+mn-ea"/>
                                          <a:cs typeface="+mn-cs"/>
                                        </a:rPr>
                                      </m:ctrlPr>
                                    </m:sSubPr>
                                    <m:e>
                                      <m:r>
                                        <a:rPr lang="de-CH" sz="1100" b="0" i="1">
                                          <a:solidFill>
                                            <a:schemeClr val="dk1"/>
                                          </a:solidFill>
                                          <a:effectLst/>
                                          <a:latin typeface="Cambria Math" panose="02040503050406030204" pitchFamily="18" charset="0"/>
                                          <a:ea typeface="+mn-ea"/>
                                          <a:cs typeface="+mn-cs"/>
                                        </a:rPr>
                                        <m:t>𝐾𝐸</m:t>
                                      </m:r>
                                    </m:e>
                                    <m:sub>
                                      <m:r>
                                        <a:rPr lang="de-CH" sz="1100" b="0" i="1">
                                          <a:solidFill>
                                            <a:schemeClr val="dk1"/>
                                          </a:solidFill>
                                          <a:effectLst/>
                                          <a:latin typeface="Cambria Math" panose="02040503050406030204" pitchFamily="18" charset="0"/>
                                          <a:ea typeface="+mn-ea"/>
                                          <a:cs typeface="+mn-cs"/>
                                        </a:rPr>
                                        <m:t>𝑙𝑒𝑡h𝑎𝑙</m:t>
                                      </m:r>
                                      <m:r>
                                        <a:rPr lang="de-CH" sz="1100" b="0" i="1">
                                          <a:solidFill>
                                            <a:schemeClr val="dk1"/>
                                          </a:solidFill>
                                          <a:effectLst/>
                                          <a:latin typeface="Cambria Math" panose="02040503050406030204" pitchFamily="18" charset="0"/>
                                          <a:ea typeface="+mn-ea"/>
                                          <a:cs typeface="+mn-cs"/>
                                        </a:rPr>
                                        <m:t> </m:t>
                                      </m:r>
                                      <m:r>
                                        <a:rPr lang="de-CH" sz="1100" b="0" i="1">
                                          <a:solidFill>
                                            <a:schemeClr val="dk1"/>
                                          </a:solidFill>
                                          <a:effectLst/>
                                          <a:latin typeface="Cambria Math" panose="02040503050406030204" pitchFamily="18" charset="0"/>
                                          <a:ea typeface="+mn-ea"/>
                                          <a:cs typeface="+mn-cs"/>
                                        </a:rPr>
                                        <m:t>𝑙𝑖𝑚𝑖𝑡</m:t>
                                      </m:r>
                                    </m:sub>
                                  </m:sSub>
                                </m:e>
                              </m:d>
                            </m:e>
                            <m:e>
                              <m:r>
                                <a:rPr lang="de-CH" sz="1100" b="0" i="1">
                                  <a:latin typeface="Cambria Math" panose="02040503050406030204" pitchFamily="18" charset="0"/>
                                </a:rPr>
                                <m:t>1</m:t>
                              </m:r>
                            </m:e>
                          </m:mr>
                          <m:mr>
                            <m:e>
                              <m:r>
                                <a:rPr lang="de-CH" sz="1100" b="0" i="1">
                                  <a:latin typeface="Cambria Math" panose="02040503050406030204" pitchFamily="18" charset="0"/>
                                </a:rPr>
                                <m:t>𝐸𝐿𝑆𝐸</m:t>
                              </m:r>
                            </m:e>
                            <m:e>
                              <m:r>
                                <a:rPr lang="de-CH" sz="1100" b="0" i="1">
                                  <a:latin typeface="Cambria Math" panose="02040503050406030204" pitchFamily="18" charset="0"/>
                                </a:rPr>
                                <m:t>0</m:t>
                              </m:r>
                            </m:e>
                          </m:mr>
                        </m:m>
                      </m:e>
                    </m:d>
                    <m:r>
                      <a:rPr lang="de-CH" sz="1100" b="0" i="1">
                        <a:latin typeface="Cambria Math" panose="02040503050406030204" pitchFamily="18" charset="0"/>
                      </a:rPr>
                      <m:t> </m:t>
                    </m:r>
                  </m:oMath>
                </m:oMathPara>
              </a14:m>
              <a:endParaRPr lang="de-CH" sz="1100" b="0" i="1">
                <a:latin typeface="Cambria Math" panose="02040503050406030204" pitchFamily="18" charset="0"/>
              </a:endParaRPr>
            </a:p>
          </xdr:txBody>
        </xdr:sp>
      </mc:Choice>
      <mc:Fallback xmlns="">
        <xdr:sp macro="" textlink="">
          <xdr:nvSpPr>
            <xdr:cNvPr id="22" name="TextBox 21">
              <a:extLst>
                <a:ext uri="{FF2B5EF4-FFF2-40B4-BE49-F238E27FC236}">
                  <a16:creationId xmlns:a16="http://schemas.microsoft.com/office/drawing/2014/main" id="{B13923C3-965F-4FA8-9EA5-A078C80F9911}"/>
                </a:ext>
              </a:extLst>
            </xdr:cNvPr>
            <xdr:cNvSpPr txBox="1"/>
          </xdr:nvSpPr>
          <xdr:spPr>
            <a:xfrm>
              <a:off x="39688" y="8397877"/>
              <a:ext cx="2635250" cy="4683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0" i="0">
                  <a:latin typeface="Cambria Math" panose="02040503050406030204" pitchFamily="18" charset="0"/>
                </a:rPr>
                <a:t>〖𝐾𝐸〗_𝑙𝑒𝑡ℎ𝑎𝑙={■8(</a:t>
              </a:r>
              <a:r>
                <a:rPr lang="de-CH" sz="1100" b="0" i="0">
                  <a:solidFill>
                    <a:schemeClr val="dk1"/>
                  </a:solidFill>
                  <a:effectLst/>
                  <a:latin typeface="+mn-lt"/>
                  <a:ea typeface="+mn-ea"/>
                  <a:cs typeface="+mn-cs"/>
                </a:rPr>
                <a:t>I𝐹</a:t>
              </a:r>
              <a:r>
                <a:rPr lang="de-CH" sz="1100" b="0" i="0">
                  <a:solidFill>
                    <a:schemeClr val="dk1"/>
                  </a:solidFill>
                  <a:effectLst/>
                  <a:latin typeface="Cambria Math" panose="02040503050406030204" pitchFamily="18" charset="0"/>
                  <a:ea typeface="+mn-ea"/>
                  <a:cs typeface="+mn-cs"/>
                </a:rPr>
                <a:t> </a:t>
              </a:r>
              <a:r>
                <a:rPr lang="de-CH" sz="1100" b="0" i="0">
                  <a:solidFill>
                    <a:schemeClr val="dk1"/>
                  </a:solidFill>
                  <a:effectLst/>
                  <a:latin typeface="+mn-lt"/>
                  <a:ea typeface="+mn-ea"/>
                  <a:cs typeface="+mn-cs"/>
                </a:rPr>
                <a:t>(𝐾𝐸≥=〖𝐾𝐸〗_(𝑙𝑒𝑡ℎ𝑎𝑙 𝑙𝑖𝑚𝑖𝑡) )</a:t>
              </a:r>
              <a:r>
                <a:rPr lang="de-CH" sz="1100" b="0" i="0">
                  <a:solidFill>
                    <a:schemeClr val="dk1"/>
                  </a:solidFill>
                  <a:effectLst/>
                  <a:latin typeface="Cambria Math" panose="02040503050406030204" pitchFamily="18" charset="0"/>
                  <a:ea typeface="+mn-ea"/>
                  <a:cs typeface="+mn-cs"/>
                </a:rPr>
                <a:t>&amp;</a:t>
              </a:r>
              <a:r>
                <a:rPr lang="de-CH" sz="1100" b="0" i="0">
                  <a:latin typeface="Cambria Math" panose="02040503050406030204" pitchFamily="18" charset="0"/>
                </a:rPr>
                <a:t>1@𝐸𝐿𝑆𝐸&amp;0)┤  </a:t>
              </a:r>
              <a:endParaRPr lang="de-CH" sz="1100" b="0" i="1">
                <a:latin typeface="Cambria Math" panose="02040503050406030204" pitchFamily="18" charset="0"/>
              </a:endParaRPr>
            </a:p>
          </xdr:txBody>
        </xdr:sp>
      </mc:Fallback>
    </mc:AlternateContent>
    <xdr:clientData/>
  </xdr:twoCellAnchor>
  <xdr:twoCellAnchor>
    <xdr:from>
      <xdr:col>0</xdr:col>
      <xdr:colOff>460376</xdr:colOff>
      <xdr:row>30</xdr:row>
      <xdr:rowOff>7938</xdr:rowOff>
    </xdr:from>
    <xdr:to>
      <xdr:col>0</xdr:col>
      <xdr:colOff>2625726</xdr:colOff>
      <xdr:row>30</xdr:row>
      <xdr:rowOff>468313</xdr:rowOff>
    </xdr:to>
    <mc:AlternateContent xmlns:mc="http://schemas.openxmlformats.org/markup-compatibility/2006" xmlns:a14="http://schemas.microsoft.com/office/drawing/2010/main">
      <mc:Choice Requires="a14">
        <xdr:sp macro="" textlink="">
          <xdr:nvSpPr>
            <xdr:cNvPr id="23" name="TextBox 22">
              <a:extLst>
                <a:ext uri="{FF2B5EF4-FFF2-40B4-BE49-F238E27FC236}">
                  <a16:creationId xmlns:a16="http://schemas.microsoft.com/office/drawing/2014/main" id="{6F51B931-DFA0-40AA-81AC-50275F2C9173}"/>
                </a:ext>
              </a:extLst>
            </xdr:cNvPr>
            <xdr:cNvSpPr txBox="1"/>
          </xdr:nvSpPr>
          <xdr:spPr>
            <a:xfrm>
              <a:off x="460376" y="8945563"/>
              <a:ext cx="2165350" cy="460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sSub>
                      <m:sSubPr>
                        <m:ctrlPr>
                          <a:rPr lang="el-GR" sz="1100" i="1">
                            <a:latin typeface="Cambria Math" panose="02040503050406030204" pitchFamily="18" charset="0"/>
                          </a:rPr>
                        </m:ctrlPr>
                      </m:sSubPr>
                      <m:e>
                        <m:r>
                          <a:rPr lang="de-CH" sz="1100" b="0" i="1">
                            <a:latin typeface="Cambria Math" panose="02040503050406030204" pitchFamily="18" charset="0"/>
                          </a:rPr>
                          <m:t>𝐷</m:t>
                        </m:r>
                      </m:e>
                      <m:sub>
                        <m:r>
                          <a:rPr lang="de-CH" sz="1100" b="0" i="1">
                            <a:latin typeface="Cambria Math" panose="02040503050406030204" pitchFamily="18" charset="0"/>
                          </a:rPr>
                          <m:t>𝑠𝑙𝑖𝑑𝑒</m:t>
                        </m:r>
                        <m:r>
                          <a:rPr lang="de-CH" sz="1100" b="0" i="1">
                            <a:latin typeface="Cambria Math" panose="02040503050406030204" pitchFamily="18" charset="0"/>
                          </a:rPr>
                          <m:t> </m:t>
                        </m:r>
                        <m:r>
                          <a:rPr lang="de-CH" sz="1100" b="0" i="1">
                            <a:latin typeface="Cambria Math" panose="02040503050406030204" pitchFamily="18" charset="0"/>
                          </a:rPr>
                          <m:t>𝑟𝑒𝑑𝑢𝑐𝑒𝑑</m:t>
                        </m:r>
                      </m:sub>
                    </m:sSub>
                    <m:r>
                      <a:rPr lang="de-CH" sz="1100" i="1">
                        <a:latin typeface="Cambria Math" panose="02040503050406030204" pitchFamily="18" charset="0"/>
                      </a:rPr>
                      <m:t>=</m:t>
                    </m:r>
                    <m:nary>
                      <m:naryPr>
                        <m:chr m:val="∑"/>
                        <m:subHide m:val="on"/>
                        <m:supHide m:val="on"/>
                        <m:ctrlPr>
                          <a:rPr lang="de-CH" sz="1100" i="1">
                            <a:latin typeface="Cambria Math" panose="02040503050406030204" pitchFamily="18" charset="0"/>
                          </a:rPr>
                        </m:ctrlPr>
                      </m:naryPr>
                      <m:sub/>
                      <m:sup/>
                      <m:e>
                        <m:sSub>
                          <m:sSubPr>
                            <m:ctrlPr>
                              <a:rPr lang="de-CH" sz="1100" i="1">
                                <a:solidFill>
                                  <a:schemeClr val="dk1"/>
                                </a:solidFill>
                                <a:effectLst/>
                                <a:latin typeface="Cambria Math" panose="02040503050406030204" pitchFamily="18" charset="0"/>
                                <a:ea typeface="+mn-ea"/>
                                <a:cs typeface="+mn-cs"/>
                              </a:rPr>
                            </m:ctrlPr>
                          </m:sSubPr>
                          <m:e>
                            <m:r>
                              <m:rPr>
                                <m:sty m:val="p"/>
                              </m:rPr>
                              <a:rPr lang="el-GR" sz="1100" i="1">
                                <a:solidFill>
                                  <a:schemeClr val="dk1"/>
                                </a:solidFill>
                                <a:effectLst/>
                                <a:latin typeface="Cambria Math" panose="02040503050406030204" pitchFamily="18" charset="0"/>
                                <a:ea typeface="+mn-ea"/>
                                <a:cs typeface="+mn-cs"/>
                              </a:rPr>
                              <m:t>Δ</m:t>
                            </m:r>
                            <m:r>
                              <a:rPr lang="de-CH" sz="1100" b="0" i="1">
                                <a:solidFill>
                                  <a:schemeClr val="dk1"/>
                                </a:solidFill>
                                <a:effectLst/>
                                <a:latin typeface="Cambria Math" panose="02040503050406030204" pitchFamily="18" charset="0"/>
                                <a:ea typeface="+mn-ea"/>
                                <a:cs typeface="+mn-cs"/>
                              </a:rPr>
                              <m:t>𝑋</m:t>
                            </m:r>
                          </m:e>
                          <m:sub>
                            <m:r>
                              <a:rPr lang="de-CH" sz="1100" b="0" i="1">
                                <a:solidFill>
                                  <a:schemeClr val="dk1"/>
                                </a:solidFill>
                                <a:effectLst/>
                                <a:latin typeface="Cambria Math" panose="02040503050406030204" pitchFamily="18" charset="0"/>
                                <a:ea typeface="+mn-ea"/>
                                <a:cs typeface="+mn-cs"/>
                              </a:rPr>
                              <m:t>𝑙𝑒𝑡h𝑎𝑙</m:t>
                            </m:r>
                          </m:sub>
                        </m:sSub>
                      </m:e>
                    </m:nary>
                  </m:oMath>
                </m:oMathPara>
              </a14:m>
              <a:endParaRPr lang="de-CH" sz="1100" b="0">
                <a:latin typeface="+mn-lt"/>
              </a:endParaRPr>
            </a:p>
          </xdr:txBody>
        </xdr:sp>
      </mc:Choice>
      <mc:Fallback xmlns="">
        <xdr:sp macro="" textlink="">
          <xdr:nvSpPr>
            <xdr:cNvPr id="23" name="TextBox 22">
              <a:extLst>
                <a:ext uri="{FF2B5EF4-FFF2-40B4-BE49-F238E27FC236}">
                  <a16:creationId xmlns:a16="http://schemas.microsoft.com/office/drawing/2014/main" id="{6F51B931-DFA0-40AA-81AC-50275F2C9173}"/>
                </a:ext>
              </a:extLst>
            </xdr:cNvPr>
            <xdr:cNvSpPr txBox="1"/>
          </xdr:nvSpPr>
          <xdr:spPr>
            <a:xfrm>
              <a:off x="460376" y="8945563"/>
              <a:ext cx="2165350" cy="460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0" i="0">
                  <a:latin typeface="Cambria Math" panose="02040503050406030204" pitchFamily="18" charset="0"/>
                </a:rPr>
                <a:t>𝐷</a:t>
              </a:r>
              <a:r>
                <a:rPr lang="el-GR" sz="1100" b="0" i="0">
                  <a:latin typeface="Cambria Math" panose="02040503050406030204" pitchFamily="18" charset="0"/>
                </a:rPr>
                <a:t>_(</a:t>
              </a:r>
              <a:r>
                <a:rPr lang="de-CH" sz="1100" b="0" i="0">
                  <a:latin typeface="Cambria Math" panose="02040503050406030204" pitchFamily="18" charset="0"/>
                </a:rPr>
                <a:t>𝑠𝑙𝑖𝑑𝑒 𝑟𝑒𝑑𝑢𝑐𝑒𝑑</a:t>
              </a:r>
              <a:r>
                <a:rPr lang="el-GR" sz="1100" b="0" i="0">
                  <a:latin typeface="Cambria Math" panose="02040503050406030204" pitchFamily="18" charset="0"/>
                </a:rPr>
                <a:t>)</a:t>
              </a:r>
              <a:r>
                <a:rPr lang="de-CH" sz="1100" i="0">
                  <a:latin typeface="+mn-lt"/>
                </a:rPr>
                <a:t>=</a:t>
              </a:r>
              <a:r>
                <a:rPr lang="de-CH" sz="1100" i="0">
                  <a:latin typeface="Cambria Math" panose="02040503050406030204" pitchFamily="18" charset="0"/>
                </a:rPr>
                <a:t>∑▒</a:t>
              </a:r>
              <a:r>
                <a:rPr lang="de-CH" sz="1100" i="0">
                  <a:solidFill>
                    <a:schemeClr val="dk1"/>
                  </a:solidFill>
                  <a:effectLst/>
                  <a:latin typeface="+mn-lt"/>
                  <a:ea typeface="+mn-ea"/>
                  <a:cs typeface="+mn-cs"/>
                </a:rPr>
                <a:t>〖</a:t>
              </a:r>
              <a:r>
                <a:rPr lang="el-GR" sz="1100" i="0">
                  <a:solidFill>
                    <a:schemeClr val="dk1"/>
                  </a:solidFill>
                  <a:effectLst/>
                  <a:latin typeface="+mn-lt"/>
                  <a:ea typeface="+mn-ea"/>
                  <a:cs typeface="+mn-cs"/>
                </a:rPr>
                <a:t>Δ</a:t>
              </a:r>
              <a:r>
                <a:rPr lang="de-CH" sz="1100" b="0" i="0">
                  <a:solidFill>
                    <a:schemeClr val="dk1"/>
                  </a:solidFill>
                  <a:effectLst/>
                  <a:latin typeface="+mn-lt"/>
                  <a:ea typeface="+mn-ea"/>
                  <a:cs typeface="+mn-cs"/>
                </a:rPr>
                <a:t>𝑋〗_</a:t>
              </a:r>
              <a:r>
                <a:rPr lang="de-CH" sz="1100" b="0" i="0">
                  <a:solidFill>
                    <a:schemeClr val="dk1"/>
                  </a:solidFill>
                  <a:effectLst/>
                  <a:latin typeface="Cambria Math" panose="02040503050406030204" pitchFamily="18" charset="0"/>
                  <a:ea typeface="+mn-ea"/>
                  <a:cs typeface="+mn-cs"/>
                </a:rPr>
                <a:t>𝑙𝑒𝑡ℎ𝑎𝑙 </a:t>
              </a:r>
              <a:endParaRPr lang="de-CH" sz="1100" b="0">
                <a:latin typeface="+mn-lt"/>
              </a:endParaRPr>
            </a:p>
          </xdr:txBody>
        </xdr:sp>
      </mc:Fallback>
    </mc:AlternateContent>
    <xdr:clientData/>
  </xdr:twoCellAnchor>
  <xdr:twoCellAnchor>
    <xdr:from>
      <xdr:col>4</xdr:col>
      <xdr:colOff>349249</xdr:colOff>
      <xdr:row>18</xdr:row>
      <xdr:rowOff>142873</xdr:rowOff>
    </xdr:from>
    <xdr:to>
      <xdr:col>8</xdr:col>
      <xdr:colOff>746125</xdr:colOff>
      <xdr:row>22</xdr:row>
      <xdr:rowOff>23812</xdr:rowOff>
    </xdr:to>
    <xdr:sp macro="" textlink="">
      <xdr:nvSpPr>
        <xdr:cNvPr id="24" name="TextBox 23">
          <a:extLst>
            <a:ext uri="{FF2B5EF4-FFF2-40B4-BE49-F238E27FC236}">
              <a16:creationId xmlns:a16="http://schemas.microsoft.com/office/drawing/2014/main" id="{3AADBBC1-613E-45E4-BB7D-24F9E60DC212}"/>
            </a:ext>
          </a:extLst>
        </xdr:cNvPr>
        <xdr:cNvSpPr txBox="1"/>
      </xdr:nvSpPr>
      <xdr:spPr>
        <a:xfrm>
          <a:off x="8278812" y="4929186"/>
          <a:ext cx="3960813" cy="6429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a:t>Purpose of this table is to calculate the "Dslide reduced" or the slide distance</a:t>
          </a:r>
          <a:r>
            <a:rPr lang="de-CH" sz="1100" baseline="0"/>
            <a:t> which is over the lethal kinetic energy limit and is to be included in the critical area.</a:t>
          </a:r>
          <a:endParaRPr lang="de-CH" sz="1100"/>
        </a:p>
      </xdr:txBody>
    </xdr:sp>
    <xdr:clientData/>
  </xdr:twoCellAnchor>
  <xdr:twoCellAnchor>
    <xdr:from>
      <xdr:col>6</xdr:col>
      <xdr:colOff>531811</xdr:colOff>
      <xdr:row>4</xdr:row>
      <xdr:rowOff>23812</xdr:rowOff>
    </xdr:from>
    <xdr:to>
      <xdr:col>6</xdr:col>
      <xdr:colOff>539749</xdr:colOff>
      <xdr:row>5</xdr:row>
      <xdr:rowOff>182564</xdr:rowOff>
    </xdr:to>
    <xdr:cxnSp macro="">
      <xdr:nvCxnSpPr>
        <xdr:cNvPr id="26" name="Straight Arrow Connector 25">
          <a:extLst>
            <a:ext uri="{FF2B5EF4-FFF2-40B4-BE49-F238E27FC236}">
              <a16:creationId xmlns:a16="http://schemas.microsoft.com/office/drawing/2014/main" id="{7C7198F5-69F4-4534-831E-AE9517CCB130}"/>
            </a:ext>
          </a:extLst>
        </xdr:cNvPr>
        <xdr:cNvCxnSpPr/>
      </xdr:nvCxnSpPr>
      <xdr:spPr>
        <a:xfrm flipH="1" flipV="1">
          <a:off x="10167936" y="2047875"/>
          <a:ext cx="7938" cy="3492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428624</xdr:colOff>
      <xdr:row>4</xdr:row>
      <xdr:rowOff>7939</xdr:rowOff>
    </xdr:from>
    <xdr:to>
      <xdr:col>11</xdr:col>
      <xdr:colOff>444500</xdr:colOff>
      <xdr:row>6</xdr:row>
      <xdr:rowOff>79376</xdr:rowOff>
    </xdr:to>
    <xdr:cxnSp macro="">
      <xdr:nvCxnSpPr>
        <xdr:cNvPr id="28" name="Straight Arrow Connector 27">
          <a:extLst>
            <a:ext uri="{FF2B5EF4-FFF2-40B4-BE49-F238E27FC236}">
              <a16:creationId xmlns:a16="http://schemas.microsoft.com/office/drawing/2014/main" id="{C2C08C91-B9EF-43DF-8943-2A3EE89A9D55}"/>
            </a:ext>
          </a:extLst>
        </xdr:cNvPr>
        <xdr:cNvCxnSpPr/>
      </xdr:nvCxnSpPr>
      <xdr:spPr>
        <a:xfrm flipH="1" flipV="1">
          <a:off x="15359062" y="1436689"/>
          <a:ext cx="15876" cy="4603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531812</xdr:colOff>
      <xdr:row>0</xdr:row>
      <xdr:rowOff>55562</xdr:rowOff>
    </xdr:from>
    <xdr:to>
      <xdr:col>2</xdr:col>
      <xdr:colOff>2459037</xdr:colOff>
      <xdr:row>1</xdr:row>
      <xdr:rowOff>100012</xdr:rowOff>
    </xdr:to>
    <xdr:sp macro="" textlink="">
      <xdr:nvSpPr>
        <xdr:cNvPr id="32" name="TextBox 31">
          <a:extLst>
            <a:ext uri="{FF2B5EF4-FFF2-40B4-BE49-F238E27FC236}">
              <a16:creationId xmlns:a16="http://schemas.microsoft.com/office/drawing/2014/main" id="{8F4879C4-6578-49A8-A9DD-69D4A2D3934E}"/>
            </a:ext>
          </a:extLst>
        </xdr:cNvPr>
        <xdr:cNvSpPr txBox="1"/>
      </xdr:nvSpPr>
      <xdr:spPr>
        <a:xfrm>
          <a:off x="531812" y="55562"/>
          <a:ext cx="6038850" cy="838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400" b="1">
              <a:solidFill>
                <a:schemeClr val="accent1">
                  <a:lumMod val="50000"/>
                </a:schemeClr>
              </a:solidFill>
            </a:rPr>
            <a:t>Scenario B formula Ac</a:t>
          </a:r>
        </a:p>
        <a:p>
          <a:r>
            <a:rPr lang="en-GB" sz="2400" b="1">
              <a:solidFill>
                <a:schemeClr val="accent1">
                  <a:lumMod val="50000"/>
                </a:schemeClr>
              </a:solidFill>
            </a:rPr>
            <a:t>Ac = 2 rD (dglide +dslide)</a:t>
          </a:r>
          <a:r>
            <a:rPr lang="en-GB" sz="2400" b="1" baseline="0">
              <a:solidFill>
                <a:schemeClr val="accent1">
                  <a:lumMod val="50000"/>
                </a:schemeClr>
              </a:solidFill>
            </a:rPr>
            <a:t> </a:t>
          </a:r>
          <a:r>
            <a:rPr lang="en-GB" sz="2400" b="1">
              <a:solidFill>
                <a:schemeClr val="accent1">
                  <a:lumMod val="50000"/>
                </a:schemeClr>
              </a:solidFill>
            </a:rPr>
            <a:t> +pi</a:t>
          </a:r>
          <a:r>
            <a:rPr lang="en-GB" sz="2400" b="1" baseline="0">
              <a:solidFill>
                <a:schemeClr val="accent1">
                  <a:lumMod val="50000"/>
                </a:schemeClr>
              </a:solidFill>
            </a:rPr>
            <a:t> rD^2</a:t>
          </a:r>
          <a:endParaRPr lang="en-GB" sz="2400" b="1">
            <a:solidFill>
              <a:schemeClr val="accent1">
                <a:lumMod val="50000"/>
              </a:schemeClr>
            </a:solidFill>
          </a:endParaRPr>
        </a:p>
      </xdr:txBody>
    </xdr:sp>
    <xdr:clientData/>
  </xdr:twoCellAnchor>
  <xdr:twoCellAnchor>
    <xdr:from>
      <xdr:col>3</xdr:col>
      <xdr:colOff>71439</xdr:colOff>
      <xdr:row>6</xdr:row>
      <xdr:rowOff>17463</xdr:rowOff>
    </xdr:from>
    <xdr:to>
      <xdr:col>6</xdr:col>
      <xdr:colOff>31751</xdr:colOff>
      <xdr:row>8</xdr:row>
      <xdr:rowOff>103188</xdr:rowOff>
    </xdr:to>
    <mc:AlternateContent xmlns:mc="http://schemas.openxmlformats.org/markup-compatibility/2006" xmlns:a14="http://schemas.microsoft.com/office/drawing/2010/main">
      <mc:Choice Requires="a14">
        <xdr:sp macro="" textlink="">
          <xdr:nvSpPr>
            <xdr:cNvPr id="25" name="TextBox 24">
              <a:extLst>
                <a:ext uri="{FF2B5EF4-FFF2-40B4-BE49-F238E27FC236}">
                  <a16:creationId xmlns:a16="http://schemas.microsoft.com/office/drawing/2014/main" id="{6516A1EE-1A10-4398-A571-E4F8E7561511}"/>
                </a:ext>
              </a:extLst>
            </xdr:cNvPr>
            <xdr:cNvSpPr txBox="1"/>
          </xdr:nvSpPr>
          <xdr:spPr>
            <a:xfrm>
              <a:off x="6818314" y="2271713"/>
              <a:ext cx="2849562" cy="4667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000" b="0"/>
                <a:t>UAS &lt;=</a:t>
              </a:r>
              <a:r>
                <a:rPr lang="de-CH" sz="1000" b="0" baseline="0"/>
                <a:t> 1m --&gt; Cruise speed</a:t>
              </a:r>
            </a:p>
            <a:p>
              <a:pPr algn="ctr"/>
              <a:r>
                <a:rPr lang="de-CH" sz="1000" b="0" baseline="0"/>
                <a:t>UAS &gt; 1m --&gt; </a:t>
              </a:r>
              <a14:m>
                <m:oMath xmlns:m="http://schemas.openxmlformats.org/officeDocument/2006/math">
                  <m:r>
                    <a:rPr lang="de-CH" sz="1000" b="0" i="1">
                      <a:latin typeface="Cambria Math" panose="02040503050406030204" pitchFamily="18" charset="0"/>
                    </a:rPr>
                    <m:t>𝐺𝑙𝑖𝑑𝑒</m:t>
                  </m:r>
                  <m:r>
                    <a:rPr lang="de-CH" sz="1000" b="0" i="1">
                      <a:latin typeface="Cambria Math" panose="02040503050406030204" pitchFamily="18" charset="0"/>
                    </a:rPr>
                    <m:t> </m:t>
                  </m:r>
                  <m:r>
                    <a:rPr lang="de-CH" sz="1000" b="0" i="1">
                      <a:latin typeface="Cambria Math" panose="02040503050406030204" pitchFamily="18" charset="0"/>
                    </a:rPr>
                    <m:t>𝑠𝑝𝑒𝑒𝑑</m:t>
                  </m:r>
                  <m:r>
                    <a:rPr lang="de-CH" sz="1000" b="0" i="1">
                      <a:latin typeface="Cambria Math" panose="02040503050406030204" pitchFamily="18" charset="0"/>
                    </a:rPr>
                    <m:t>=</m:t>
                  </m:r>
                  <m:r>
                    <a:rPr lang="de-CH" sz="1000" b="0" i="1">
                      <a:latin typeface="Cambria Math" panose="02040503050406030204" pitchFamily="18" charset="0"/>
                    </a:rPr>
                    <m:t>𝐶𝑟𝑢𝑖𝑠𝑒</m:t>
                  </m:r>
                  <m:r>
                    <a:rPr lang="de-CH" sz="1000" b="0" i="1">
                      <a:latin typeface="Cambria Math" panose="02040503050406030204" pitchFamily="18" charset="0"/>
                    </a:rPr>
                    <m:t> </m:t>
                  </m:r>
                  <m:r>
                    <a:rPr lang="de-CH" sz="1000" b="0" i="1">
                      <a:latin typeface="Cambria Math" panose="02040503050406030204" pitchFamily="18" charset="0"/>
                    </a:rPr>
                    <m:t>𝑠𝑝𝑒𝑒𝑑</m:t>
                  </m:r>
                  <m:r>
                    <a:rPr lang="de-CH" sz="1000" b="0" i="1">
                      <a:latin typeface="Cambria Math" panose="02040503050406030204" pitchFamily="18" charset="0"/>
                    </a:rPr>
                    <m:t> ∗0.65</m:t>
                  </m:r>
                </m:oMath>
              </a14:m>
              <a:endParaRPr lang="de-CH" sz="1000">
                <a:latin typeface="+mn-lt"/>
              </a:endParaRPr>
            </a:p>
          </xdr:txBody>
        </xdr:sp>
      </mc:Choice>
      <mc:Fallback xmlns="">
        <xdr:sp macro="" textlink="">
          <xdr:nvSpPr>
            <xdr:cNvPr id="25" name="TextBox 24">
              <a:extLst>
                <a:ext uri="{FF2B5EF4-FFF2-40B4-BE49-F238E27FC236}">
                  <a16:creationId xmlns:a16="http://schemas.microsoft.com/office/drawing/2014/main" id="{6516A1EE-1A10-4398-A571-E4F8E7561511}"/>
                </a:ext>
              </a:extLst>
            </xdr:cNvPr>
            <xdr:cNvSpPr txBox="1"/>
          </xdr:nvSpPr>
          <xdr:spPr>
            <a:xfrm>
              <a:off x="6818314" y="2271713"/>
              <a:ext cx="2849562" cy="4667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e-CH" sz="1000" b="0"/>
                <a:t>UAS &lt;=</a:t>
              </a:r>
              <a:r>
                <a:rPr lang="de-CH" sz="1000" b="0" baseline="0"/>
                <a:t> 1m --&gt; Cruise speed</a:t>
              </a:r>
            </a:p>
            <a:p>
              <a:pPr algn="ctr"/>
              <a:r>
                <a:rPr lang="de-CH" sz="1000" b="0" baseline="0"/>
                <a:t>UAS &gt; 1m --&gt; </a:t>
              </a:r>
              <a:r>
                <a:rPr lang="de-CH" sz="1000" b="0" i="0">
                  <a:latin typeface="Cambria Math" panose="02040503050406030204" pitchFamily="18" charset="0"/>
                </a:rPr>
                <a:t>𝐺𝑙𝑖𝑑𝑒 𝑠𝑝𝑒𝑒𝑑=𝐶𝑟𝑢𝑖𝑠𝑒 𝑠𝑝𝑒𝑒𝑑 ∗0.65</a:t>
              </a:r>
              <a:endParaRPr lang="de-CH" sz="1000">
                <a:latin typeface="+mn-lt"/>
              </a:endParaRPr>
            </a:p>
          </xdr:txBody>
        </xdr:sp>
      </mc:Fallback>
    </mc:AlternateContent>
    <xdr:clientData/>
  </xdr:twoCellAnchor>
  <xdr:twoCellAnchor>
    <xdr:from>
      <xdr:col>5</xdr:col>
      <xdr:colOff>509586</xdr:colOff>
      <xdr:row>4</xdr:row>
      <xdr:rowOff>33337</xdr:rowOff>
    </xdr:from>
    <xdr:to>
      <xdr:col>5</xdr:col>
      <xdr:colOff>517524</xdr:colOff>
      <xdr:row>5</xdr:row>
      <xdr:rowOff>192089</xdr:rowOff>
    </xdr:to>
    <xdr:cxnSp macro="">
      <xdr:nvCxnSpPr>
        <xdr:cNvPr id="27" name="Straight Arrow Connector 26">
          <a:extLst>
            <a:ext uri="{FF2B5EF4-FFF2-40B4-BE49-F238E27FC236}">
              <a16:creationId xmlns:a16="http://schemas.microsoft.com/office/drawing/2014/main" id="{E6097B4D-016F-4807-81EC-AA33948FB6B3}"/>
            </a:ext>
          </a:extLst>
        </xdr:cNvPr>
        <xdr:cNvCxnSpPr/>
      </xdr:nvCxnSpPr>
      <xdr:spPr>
        <a:xfrm flipH="1" flipV="1">
          <a:off x="9129711" y="2057400"/>
          <a:ext cx="7938" cy="3492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247649</xdr:colOff>
      <xdr:row>2</xdr:row>
      <xdr:rowOff>123824</xdr:rowOff>
    </xdr:from>
    <xdr:to>
      <xdr:col>7</xdr:col>
      <xdr:colOff>371475</xdr:colOff>
      <xdr:row>19</xdr:row>
      <xdr:rowOff>184555</xdr:rowOff>
    </xdr:to>
    <xdr:pic>
      <xdr:nvPicPr>
        <xdr:cNvPr id="3" name="Picture 2">
          <a:extLst>
            <a:ext uri="{FF2B5EF4-FFF2-40B4-BE49-F238E27FC236}">
              <a16:creationId xmlns:a16="http://schemas.microsoft.com/office/drawing/2014/main" id="{D90F5C80-43A5-4250-A447-FA6CB811F6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7249" y="866774"/>
          <a:ext cx="3781426" cy="3299231"/>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17</xdr:col>
      <xdr:colOff>209550</xdr:colOff>
      <xdr:row>2</xdr:row>
      <xdr:rowOff>171450</xdr:rowOff>
    </xdr:from>
    <xdr:to>
      <xdr:col>24</xdr:col>
      <xdr:colOff>381000</xdr:colOff>
      <xdr:row>19</xdr:row>
      <xdr:rowOff>180494</xdr:rowOff>
    </xdr:to>
    <xdr:pic>
      <xdr:nvPicPr>
        <xdr:cNvPr id="5" name="Picture 4">
          <a:extLst>
            <a:ext uri="{FF2B5EF4-FFF2-40B4-BE49-F238E27FC236}">
              <a16:creationId xmlns:a16="http://schemas.microsoft.com/office/drawing/2014/main" id="{5243618B-64D2-4E86-835C-9C7B53F1066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572750" y="1266825"/>
          <a:ext cx="4438650" cy="324754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xdr:from>
      <xdr:col>9</xdr:col>
      <xdr:colOff>190500</xdr:colOff>
      <xdr:row>2</xdr:row>
      <xdr:rowOff>123825</xdr:rowOff>
    </xdr:from>
    <xdr:to>
      <xdr:col>15</xdr:col>
      <xdr:colOff>485775</xdr:colOff>
      <xdr:row>13</xdr:row>
      <xdr:rowOff>66675</xdr:rowOff>
    </xdr:to>
    <xdr:sp macro="" textlink="">
      <xdr:nvSpPr>
        <xdr:cNvPr id="6" name="TextBox 5">
          <a:extLst>
            <a:ext uri="{FF2B5EF4-FFF2-40B4-BE49-F238E27FC236}">
              <a16:creationId xmlns:a16="http://schemas.microsoft.com/office/drawing/2014/main" id="{1879BCF9-EC08-43EA-9B5E-DDDB9AF77050}"/>
            </a:ext>
          </a:extLst>
        </xdr:cNvPr>
        <xdr:cNvSpPr txBox="1"/>
      </xdr:nvSpPr>
      <xdr:spPr>
        <a:xfrm>
          <a:off x="5676900" y="866775"/>
          <a:ext cx="3952875" cy="2038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chemeClr val="dk1"/>
              </a:solidFill>
              <a:effectLst/>
              <a:latin typeface="+mn-lt"/>
              <a:ea typeface="+mn-ea"/>
              <a:cs typeface="+mn-cs"/>
            </a:rPr>
            <a:t>Critical Area: </a:t>
          </a:r>
        </a:p>
        <a:p>
          <a:r>
            <a:rPr lang="en-GB" sz="1400" b="0">
              <a:solidFill>
                <a:schemeClr val="dk1"/>
              </a:solidFill>
              <a:effectLst/>
              <a:latin typeface="+mn-lt"/>
              <a:ea typeface="+mn-ea"/>
              <a:cs typeface="+mn-cs"/>
            </a:rPr>
            <a:t>T</a:t>
          </a:r>
          <a:r>
            <a:rPr lang="en-US" sz="1400">
              <a:solidFill>
                <a:schemeClr val="dk1"/>
              </a:solidFill>
              <a:effectLst/>
              <a:latin typeface="+mn-lt"/>
              <a:ea typeface="+mn-ea"/>
              <a:cs typeface="+mn-cs"/>
            </a:rPr>
            <a:t>he sum of all areas on the ground where a person standing would be expected to be impacted by the UA system during or after a loss of control event, and thus the area where a fatality is expected to occur if a</a:t>
          </a:r>
          <a:r>
            <a:rPr lang="de-CH" sz="1400" baseline="0">
              <a:solidFill>
                <a:schemeClr val="dk1"/>
              </a:solidFill>
              <a:effectLst/>
              <a:latin typeface="+mn-lt"/>
              <a:ea typeface="+mn-ea"/>
              <a:cs typeface="+mn-cs"/>
            </a:rPr>
            <a:t> </a:t>
          </a:r>
          <a:r>
            <a:rPr lang="en-US" sz="1400">
              <a:solidFill>
                <a:schemeClr val="dk1"/>
              </a:solidFill>
              <a:effectLst/>
              <a:latin typeface="+mn-lt"/>
              <a:ea typeface="+mn-ea"/>
              <a:cs typeface="+mn-cs"/>
            </a:rPr>
            <a:t>person were within it.</a:t>
          </a:r>
          <a:endParaRPr lang="de-CH" sz="1400">
            <a:solidFill>
              <a:schemeClr val="dk1"/>
            </a:solidFill>
            <a:effectLst/>
            <a:latin typeface="+mn-lt"/>
            <a:ea typeface="+mn-ea"/>
            <a:cs typeface="+mn-cs"/>
          </a:endParaRPr>
        </a:p>
        <a:p>
          <a:endParaRPr lang="de-CH" sz="1100"/>
        </a:p>
      </xdr:txBody>
    </xdr:sp>
    <xdr:clientData/>
  </xdr:twoCellAnchor>
  <xdr:twoCellAnchor>
    <xdr:from>
      <xdr:col>16</xdr:col>
      <xdr:colOff>381000</xdr:colOff>
      <xdr:row>21</xdr:row>
      <xdr:rowOff>104774</xdr:rowOff>
    </xdr:from>
    <xdr:to>
      <xdr:col>25</xdr:col>
      <xdr:colOff>438150</xdr:colOff>
      <xdr:row>38</xdr:row>
      <xdr:rowOff>161925</xdr:rowOff>
    </xdr:to>
    <xdr:sp macro="" textlink="">
      <xdr:nvSpPr>
        <xdr:cNvPr id="7" name="TextBox 6">
          <a:extLst>
            <a:ext uri="{FF2B5EF4-FFF2-40B4-BE49-F238E27FC236}">
              <a16:creationId xmlns:a16="http://schemas.microsoft.com/office/drawing/2014/main" id="{7AF99304-BB98-4A00-8C73-B227BA2E214D}"/>
            </a:ext>
          </a:extLst>
        </xdr:cNvPr>
        <xdr:cNvSpPr txBox="1"/>
      </xdr:nvSpPr>
      <xdr:spPr>
        <a:xfrm>
          <a:off x="10134600" y="4819649"/>
          <a:ext cx="5543550" cy="32956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t>Scenario B model explanation</a:t>
          </a:r>
        </a:p>
        <a:p>
          <a:r>
            <a:rPr lang="de-CH" sz="1200"/>
            <a:t>This is the basic model used by the SORA iGRC table and JARUS SORA Annex</a:t>
          </a:r>
          <a:r>
            <a:rPr lang="de-CH" sz="1200" baseline="0"/>
            <a:t> F</a:t>
          </a:r>
          <a:r>
            <a:rPr lang="de-CH" sz="1200"/>
            <a:t>. It is more conservative</a:t>
          </a:r>
          <a:r>
            <a:rPr lang="de-CH" sz="1200" baseline="0"/>
            <a:t> in its estimated critical areas and was chosen for the iGRC table because, </a:t>
          </a:r>
          <a:r>
            <a:rPr lang="de-CH" sz="1200"/>
            <a:t>it</a:t>
          </a:r>
          <a:r>
            <a:rPr lang="de-CH" sz="1200" baseline="0"/>
            <a:t> is supposed to cover all types of UAS. Still this model is the one to be used for UA that are not powered lift and powered lift UA that can be assumed to have lower impact angles.</a:t>
          </a:r>
        </a:p>
        <a:p>
          <a:endParaRPr lang="de-CH" sz="1200" baseline="0"/>
        </a:p>
        <a:p>
          <a:r>
            <a:rPr lang="de-CH" sz="1200" baseline="0"/>
            <a:t>The model uses as inputs the UA maximum characteristic dimension, MTOM and max cruise speed. These are used in a calculation of glide and slide areas where a person would potentially be impacted by the UA. The model does include lethality assessment for the slide lethality in the form of a kinetic energy threshold, below which the slide is no longer counted as being able to cause a fatality. This impacts mostly critical areas of light UA designs.</a:t>
          </a:r>
          <a:endParaRPr lang="de-CH" sz="1200"/>
        </a:p>
      </xdr:txBody>
    </xdr:sp>
    <xdr:clientData/>
  </xdr:twoCellAnchor>
  <xdr:twoCellAnchor>
    <xdr:from>
      <xdr:col>0</xdr:col>
      <xdr:colOff>200025</xdr:colOff>
      <xdr:row>21</xdr:row>
      <xdr:rowOff>95248</xdr:rowOff>
    </xdr:from>
    <xdr:to>
      <xdr:col>8</xdr:col>
      <xdr:colOff>304801</xdr:colOff>
      <xdr:row>38</xdr:row>
      <xdr:rowOff>180975</xdr:rowOff>
    </xdr:to>
    <xdr:sp macro="" textlink="">
      <xdr:nvSpPr>
        <xdr:cNvPr id="8" name="TextBox 7">
          <a:extLst>
            <a:ext uri="{FF2B5EF4-FFF2-40B4-BE49-F238E27FC236}">
              <a16:creationId xmlns:a16="http://schemas.microsoft.com/office/drawing/2014/main" id="{7AEF5E6E-5462-4CBA-BCA7-79844DB9B402}"/>
            </a:ext>
          </a:extLst>
        </xdr:cNvPr>
        <xdr:cNvSpPr txBox="1"/>
      </xdr:nvSpPr>
      <xdr:spPr>
        <a:xfrm>
          <a:off x="200025" y="4810123"/>
          <a:ext cx="4981576" cy="3324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t>Scenario A model explanation</a:t>
          </a:r>
        </a:p>
        <a:p>
          <a:r>
            <a:rPr lang="de-CH" sz="1200"/>
            <a:t>This is a ballistic descent model for</a:t>
          </a:r>
          <a:r>
            <a:rPr lang="de-CH" sz="1200" baseline="0"/>
            <a:t> powered lift UA axpected to have high impact angles &gt;=60 degrees. This model does not include a slide, but a safety buffer in the form of a radius around an impact location taking into account potential bounce, splatter, blade throw effects.</a:t>
          </a:r>
        </a:p>
        <a:p>
          <a:endParaRPr lang="de-CH" sz="1200" baseline="0"/>
        </a:p>
        <a:p>
          <a:r>
            <a:rPr lang="de-CH" sz="1200"/>
            <a:t>The model A is less concervative</a:t>
          </a:r>
          <a:r>
            <a:rPr lang="de-CH" sz="1200" baseline="0"/>
            <a:t> than model B in its estimated critical areas. I</a:t>
          </a:r>
          <a:r>
            <a:rPr lang="de-CH" sz="1200"/>
            <a:t>t</a:t>
          </a:r>
          <a:r>
            <a:rPr lang="de-CH" sz="1200" baseline="0"/>
            <a:t> is supposed to cover powered lift UA that are unfairly moved to a higher iGRC table size column. Still this model is giving concervative estimates of the critical area for powered lift UA, but not as concervative as the use of a fixed wing model. </a:t>
          </a:r>
        </a:p>
        <a:p>
          <a:endParaRPr lang="de-CH" sz="1200" baseline="0"/>
        </a:p>
        <a:p>
          <a:r>
            <a:rPr lang="de-CH" sz="1200" baseline="0"/>
            <a:t>The model uses as inputs the UA maximum characteristic dimension, MTOM, max cruise speed and flight altitude. These are used in a calculation of the impact angle using drag equations and the impact area by the size of the characteristic dimension with an added safety buffer.</a:t>
          </a:r>
        </a:p>
      </xdr:txBody>
    </xdr:sp>
    <xdr:clientData/>
  </xdr:twoCellAnchor>
  <xdr:twoCellAnchor>
    <xdr:from>
      <xdr:col>8</xdr:col>
      <xdr:colOff>600074</xdr:colOff>
      <xdr:row>21</xdr:row>
      <xdr:rowOff>104773</xdr:rowOff>
    </xdr:from>
    <xdr:to>
      <xdr:col>16</xdr:col>
      <xdr:colOff>133350</xdr:colOff>
      <xdr:row>38</xdr:row>
      <xdr:rowOff>180974</xdr:rowOff>
    </xdr:to>
    <xdr:sp macro="" textlink="">
      <xdr:nvSpPr>
        <xdr:cNvPr id="9" name="TextBox 8">
          <a:extLst>
            <a:ext uri="{FF2B5EF4-FFF2-40B4-BE49-F238E27FC236}">
              <a16:creationId xmlns:a16="http://schemas.microsoft.com/office/drawing/2014/main" id="{6B888E66-8BD0-40CA-829D-327AC68A1CDC}"/>
            </a:ext>
          </a:extLst>
        </xdr:cNvPr>
        <xdr:cNvSpPr txBox="1"/>
      </xdr:nvSpPr>
      <xdr:spPr>
        <a:xfrm>
          <a:off x="5476874" y="4819648"/>
          <a:ext cx="4410076" cy="3314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t>Assumptions for models</a:t>
          </a:r>
          <a:r>
            <a:rPr lang="de-CH" sz="1200" b="1" baseline="0"/>
            <a:t> A &amp; B</a:t>
          </a:r>
        </a:p>
        <a:p>
          <a:r>
            <a:rPr lang="de-CH" sz="1200" b="0"/>
            <a:t>Both</a:t>
          </a:r>
          <a:r>
            <a:rPr lang="de-CH" sz="1200" b="0" baseline="0"/>
            <a:t> models use the same</a:t>
          </a:r>
          <a:r>
            <a:rPr lang="de-CH" sz="1200" b="0"/>
            <a:t> assumption for</a:t>
          </a:r>
          <a:r>
            <a:rPr lang="de-CH" sz="1200" b="0" baseline="0"/>
            <a:t> </a:t>
          </a:r>
          <a:r>
            <a:rPr lang="de-CH" sz="1200" b="0"/>
            <a:t>the size of a person</a:t>
          </a:r>
          <a:r>
            <a:rPr lang="de-CH" sz="1200" b="0" baseline="0"/>
            <a:t>. This is aligned with JARUS SORA Annex F.</a:t>
          </a:r>
        </a:p>
        <a:p>
          <a:endParaRPr lang="de-CH" sz="1200" b="0" baseline="0"/>
        </a:p>
        <a:p>
          <a:r>
            <a:rPr lang="de-CH" sz="1200" b="0" baseline="0"/>
            <a:t>Model B uses essentially the same assumptions and model for calculation of critical area as JARUS SORA Annex F. However, there are some differences in the used assumptions for coefficient of restitution, the lethal kinetic energy threshold and the shape of the buffer calculated around glide and slide. </a:t>
          </a:r>
        </a:p>
        <a:p>
          <a:endParaRPr lang="de-CH" sz="1200" b="0" baseline="0"/>
        </a:p>
        <a:p>
          <a:r>
            <a:rPr lang="de-CH" sz="1200" b="0" baseline="0"/>
            <a:t>Also model B does not include the obstacle model of Annex F, but still results mostly in similar or smaller critical areas due to less conservative assumptions in the above mentioned three assumptions.</a:t>
          </a:r>
        </a:p>
        <a:p>
          <a:endParaRPr lang="de-CH" sz="1200" b="0" baseline="0"/>
        </a:p>
        <a:p>
          <a:r>
            <a:rPr lang="de-CH" sz="1200" b="0" baseline="0"/>
            <a:t>Model A is completely different from JARUS Annex F and is based on INSERT REFERENCE TO SCIENTIFIC ARTICLE</a:t>
          </a:r>
          <a:endParaRPr lang="de-CH" sz="1200" b="0"/>
        </a:p>
      </xdr:txBody>
    </xdr:sp>
    <xdr:clientData/>
  </xdr:twoCellAnchor>
  <xdr:twoCellAnchor>
    <xdr:from>
      <xdr:col>26</xdr:col>
      <xdr:colOff>571500</xdr:colOff>
      <xdr:row>21</xdr:row>
      <xdr:rowOff>95250</xdr:rowOff>
    </xdr:from>
    <xdr:to>
      <xdr:col>33</xdr:col>
      <xdr:colOff>19050</xdr:colOff>
      <xdr:row>33</xdr:row>
      <xdr:rowOff>95250</xdr:rowOff>
    </xdr:to>
    <xdr:sp macro="" textlink="">
      <xdr:nvSpPr>
        <xdr:cNvPr id="2" name="TextBox 1">
          <a:extLst>
            <a:ext uri="{FF2B5EF4-FFF2-40B4-BE49-F238E27FC236}">
              <a16:creationId xmlns:a16="http://schemas.microsoft.com/office/drawing/2014/main" id="{413AD400-D3E1-4903-B6F9-3D852B770B46}"/>
            </a:ext>
          </a:extLst>
        </xdr:cNvPr>
        <xdr:cNvSpPr txBox="1"/>
      </xdr:nvSpPr>
      <xdr:spPr>
        <a:xfrm>
          <a:off x="16421100" y="4810125"/>
          <a:ext cx="3714750" cy="2286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t>Safety Factor</a:t>
          </a:r>
        </a:p>
        <a:p>
          <a:r>
            <a:rPr lang="de-CH" sz="1200" b="0"/>
            <a:t>The safety factor is a coefficient which</a:t>
          </a:r>
          <a:r>
            <a:rPr lang="de-CH" sz="1200" b="0" baseline="0"/>
            <a:t> is to be multiplied for the area of the UA, which is calculated as the area of the circle which has as radius half of the characteristic dimension of the UA.</a:t>
          </a:r>
          <a:endParaRPr lang="de-CH" sz="1200" b="0"/>
        </a:p>
        <a:p>
          <a:r>
            <a:rPr lang="de-CH" sz="1200"/>
            <a:t>The safety factor is directly proportionate to the height at which the UA is conducting its flight.</a:t>
          </a:r>
        </a:p>
        <a:p>
          <a:r>
            <a:rPr lang="de-CH" sz="1200"/>
            <a:t>One</a:t>
          </a:r>
          <a:r>
            <a:rPr lang="de-CH" sz="1200" baseline="0"/>
            <a:t> of the assumptions reported in Annex F is that the Impact area resulting from a ballistic descent crash is approximately half the critical area resulting using the JARUS model. The safety factor is tailored around this assumption.</a:t>
          </a:r>
          <a:endParaRPr lang="de-CH" sz="1200"/>
        </a:p>
      </xdr:txBody>
    </xdr:sp>
    <xdr:clientData/>
  </xdr:twoCellAnchor>
  <xdr:twoCellAnchor editAs="oneCell">
    <xdr:from>
      <xdr:col>27</xdr:col>
      <xdr:colOff>114300</xdr:colOff>
      <xdr:row>8</xdr:row>
      <xdr:rowOff>11742</xdr:rowOff>
    </xdr:from>
    <xdr:to>
      <xdr:col>32</xdr:col>
      <xdr:colOff>478396</xdr:colOff>
      <xdr:row>11</xdr:row>
      <xdr:rowOff>152400</xdr:rowOff>
    </xdr:to>
    <xdr:pic>
      <xdr:nvPicPr>
        <xdr:cNvPr id="4" name="Picture 3">
          <a:extLst>
            <a:ext uri="{FF2B5EF4-FFF2-40B4-BE49-F238E27FC236}">
              <a16:creationId xmlns:a16="http://schemas.microsoft.com/office/drawing/2014/main" id="{B51ACAE1-56AE-B526-E14A-5C182BFE19FD}"/>
            </a:ext>
          </a:extLst>
        </xdr:cNvPr>
        <xdr:cNvPicPr>
          <a:picLocks noChangeAspect="1"/>
        </xdr:cNvPicPr>
      </xdr:nvPicPr>
      <xdr:blipFill>
        <a:blip xmlns:r="http://schemas.openxmlformats.org/officeDocument/2006/relationships" r:embed="rId3"/>
        <a:stretch>
          <a:fillRect/>
        </a:stretch>
      </xdr:blipFill>
      <xdr:spPr>
        <a:xfrm>
          <a:off x="16573500" y="2250117"/>
          <a:ext cx="3412096" cy="71215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CDD82-FDE7-42FC-A47B-8A10E3838F46}">
  <sheetPr codeName="Sheet1">
    <tabColor rgb="FF0070C0"/>
    <pageSetUpPr fitToPage="1"/>
  </sheetPr>
  <dimension ref="B44:B45"/>
  <sheetViews>
    <sheetView topLeftCell="A22" workbookViewId="0">
      <selection activeCell="L42" sqref="L42"/>
    </sheetView>
  </sheetViews>
  <sheetFormatPr defaultRowHeight="15" x14ac:dyDescent="0.25"/>
  <sheetData>
    <row r="44" spans="2:2" ht="31.5" x14ac:dyDescent="0.5">
      <c r="B44" s="133" t="s">
        <v>126</v>
      </c>
    </row>
    <row r="45" spans="2:2" ht="31.5" x14ac:dyDescent="0.5">
      <c r="B45" s="133" t="s">
        <v>127</v>
      </c>
    </row>
  </sheetData>
  <pageMargins left="0.7" right="0.7" top="0.75" bottom="0.75" header="0.3" footer="0.3"/>
  <pageSetup paperSize="9" scale="7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E3669-572B-44B9-9FE8-689486FAE2AA}">
  <sheetPr codeName="Sheet10"/>
  <dimension ref="A1:AG21"/>
  <sheetViews>
    <sheetView topLeftCell="A19" zoomScale="132" workbookViewId="0">
      <selection activeCell="O18" sqref="O18"/>
    </sheetView>
  </sheetViews>
  <sheetFormatPr defaultRowHeight="15" x14ac:dyDescent="0.25"/>
  <sheetData>
    <row r="1" spans="1:33" ht="67.5" customHeight="1" x14ac:dyDescent="0.25">
      <c r="G1" s="162" t="s">
        <v>62</v>
      </c>
      <c r="H1" s="162"/>
      <c r="I1" s="162"/>
      <c r="J1" s="162"/>
      <c r="K1" s="162"/>
      <c r="L1" s="162"/>
      <c r="M1" s="162"/>
      <c r="N1" s="162"/>
      <c r="O1" s="162"/>
      <c r="P1" s="162"/>
      <c r="Q1" s="162"/>
      <c r="R1" s="162"/>
    </row>
    <row r="2" spans="1:33" ht="18.75" x14ac:dyDescent="0.3">
      <c r="A2" s="15"/>
      <c r="B2" s="159" t="s">
        <v>60</v>
      </c>
      <c r="C2" s="160"/>
      <c r="D2" s="160"/>
      <c r="E2" s="160"/>
      <c r="F2" s="160"/>
      <c r="G2" s="160"/>
      <c r="H2" s="161"/>
      <c r="J2" s="159" t="s">
        <v>63</v>
      </c>
      <c r="K2" s="160"/>
      <c r="L2" s="160"/>
      <c r="M2" s="160"/>
      <c r="N2" s="160"/>
      <c r="O2" s="160"/>
      <c r="P2" s="161"/>
      <c r="R2" s="159" t="s">
        <v>61</v>
      </c>
      <c r="S2" s="160"/>
      <c r="T2" s="160"/>
      <c r="U2" s="160"/>
      <c r="V2" s="160"/>
      <c r="W2" s="160"/>
      <c r="X2" s="160"/>
      <c r="Y2" s="161"/>
      <c r="AB2" s="156" t="s">
        <v>65</v>
      </c>
      <c r="AC2" s="157"/>
      <c r="AD2" s="157"/>
      <c r="AE2" s="157"/>
      <c r="AF2" s="157"/>
      <c r="AG2" s="158"/>
    </row>
    <row r="3" spans="1:33" x14ac:dyDescent="0.25">
      <c r="B3" s="78"/>
      <c r="C3" s="79"/>
      <c r="D3" s="79"/>
      <c r="E3" s="79"/>
      <c r="F3" s="79"/>
      <c r="G3" s="79"/>
      <c r="H3" s="80"/>
      <c r="J3" s="78"/>
      <c r="K3" s="79"/>
      <c r="L3" s="79"/>
      <c r="M3" s="79"/>
      <c r="N3" s="79"/>
      <c r="O3" s="79"/>
      <c r="P3" s="80"/>
      <c r="R3" s="78"/>
      <c r="S3" s="79"/>
      <c r="T3" s="79"/>
      <c r="U3" s="79"/>
      <c r="V3" s="79"/>
      <c r="W3" s="79"/>
      <c r="X3" s="79"/>
      <c r="Y3" s="80"/>
      <c r="AB3" s="78"/>
      <c r="AC3" s="79"/>
      <c r="AD3" s="79"/>
      <c r="AE3" s="79"/>
      <c r="AF3" s="79"/>
      <c r="AG3" s="80"/>
    </row>
    <row r="4" spans="1:33" x14ac:dyDescent="0.25">
      <c r="B4" s="81"/>
      <c r="C4" s="15"/>
      <c r="D4" s="15"/>
      <c r="E4" s="15"/>
      <c r="F4" s="15"/>
      <c r="G4" s="15"/>
      <c r="H4" s="36"/>
      <c r="J4" s="81"/>
      <c r="K4" s="15"/>
      <c r="L4" s="15"/>
      <c r="M4" s="15"/>
      <c r="N4" s="15"/>
      <c r="O4" s="15"/>
      <c r="P4" s="36"/>
      <c r="R4" s="81"/>
      <c r="S4" s="15"/>
      <c r="T4" s="15"/>
      <c r="U4" s="15"/>
      <c r="V4" s="15"/>
      <c r="W4" s="15"/>
      <c r="X4" s="15"/>
      <c r="Y4" s="36"/>
      <c r="AB4" s="81"/>
      <c r="AC4" s="15"/>
      <c r="AD4" s="15"/>
      <c r="AE4" s="15"/>
      <c r="AF4" s="15"/>
      <c r="AG4" s="36"/>
    </row>
    <row r="5" spans="1:33" x14ac:dyDescent="0.25">
      <c r="B5" s="81"/>
      <c r="C5" s="15"/>
      <c r="D5" s="15"/>
      <c r="E5" s="15"/>
      <c r="F5" s="15"/>
      <c r="G5" s="15"/>
      <c r="H5" s="36"/>
      <c r="J5" s="81"/>
      <c r="K5" s="15"/>
      <c r="L5" s="15"/>
      <c r="M5" s="15"/>
      <c r="N5" s="15"/>
      <c r="O5" s="15"/>
      <c r="P5" s="36"/>
      <c r="R5" s="81"/>
      <c r="S5" s="15"/>
      <c r="T5" s="15"/>
      <c r="U5" s="15"/>
      <c r="V5" s="15"/>
      <c r="W5" s="15"/>
      <c r="X5" s="15"/>
      <c r="Y5" s="36"/>
      <c r="AB5" s="81"/>
      <c r="AC5" s="15"/>
      <c r="AD5" s="15"/>
      <c r="AE5" s="15"/>
      <c r="AF5" s="15"/>
      <c r="AG5" s="36"/>
    </row>
    <row r="6" spans="1:33" x14ac:dyDescent="0.25">
      <c r="B6" s="81"/>
      <c r="C6" s="15"/>
      <c r="D6" s="15"/>
      <c r="E6" s="15"/>
      <c r="F6" s="15"/>
      <c r="G6" s="15"/>
      <c r="H6" s="36"/>
      <c r="J6" s="81"/>
      <c r="K6" s="15"/>
      <c r="L6" s="15"/>
      <c r="M6" s="15"/>
      <c r="N6" s="15"/>
      <c r="O6" s="15"/>
      <c r="P6" s="36"/>
      <c r="R6" s="81"/>
      <c r="S6" s="15"/>
      <c r="T6" s="15"/>
      <c r="U6" s="15"/>
      <c r="V6" s="15"/>
      <c r="W6" s="15"/>
      <c r="X6" s="15"/>
      <c r="Y6" s="36"/>
      <c r="AB6" s="81"/>
      <c r="AC6" s="15"/>
      <c r="AD6" s="15"/>
      <c r="AE6" s="15"/>
      <c r="AF6" s="15"/>
      <c r="AG6" s="36"/>
    </row>
    <row r="7" spans="1:33" x14ac:dyDescent="0.25">
      <c r="B7" s="81"/>
      <c r="C7" s="15"/>
      <c r="D7" s="15"/>
      <c r="E7" s="15"/>
      <c r="F7" s="15"/>
      <c r="G7" s="15"/>
      <c r="H7" s="36"/>
      <c r="J7" s="81"/>
      <c r="K7" s="15"/>
      <c r="L7" s="15"/>
      <c r="M7" s="15"/>
      <c r="N7" s="15"/>
      <c r="O7" s="15"/>
      <c r="P7" s="36"/>
      <c r="R7" s="81"/>
      <c r="S7" s="15"/>
      <c r="T7" s="15"/>
      <c r="U7" s="15"/>
      <c r="V7" s="15"/>
      <c r="W7" s="15"/>
      <c r="X7" s="15"/>
      <c r="Y7" s="36"/>
      <c r="AB7" s="81"/>
      <c r="AC7" s="15"/>
      <c r="AD7" s="15"/>
      <c r="AE7" s="15"/>
      <c r="AF7" s="15"/>
      <c r="AG7" s="36"/>
    </row>
    <row r="8" spans="1:33" x14ac:dyDescent="0.25">
      <c r="B8" s="81"/>
      <c r="C8" s="15"/>
      <c r="D8" s="15"/>
      <c r="E8" s="15"/>
      <c r="F8" s="15"/>
      <c r="G8" s="15"/>
      <c r="H8" s="36"/>
      <c r="J8" s="81"/>
      <c r="K8" s="15"/>
      <c r="L8" s="15"/>
      <c r="M8" s="15"/>
      <c r="N8" s="15"/>
      <c r="O8" s="15"/>
      <c r="P8" s="36"/>
      <c r="R8" s="81"/>
      <c r="S8" s="15"/>
      <c r="T8" s="15"/>
      <c r="U8" s="15"/>
      <c r="V8" s="15"/>
      <c r="W8" s="15"/>
      <c r="X8" s="15"/>
      <c r="Y8" s="36"/>
      <c r="AB8" s="81"/>
      <c r="AC8" s="15"/>
      <c r="AD8" s="15"/>
      <c r="AE8" s="15"/>
      <c r="AF8" s="15"/>
      <c r="AG8" s="36"/>
    </row>
    <row r="9" spans="1:33" x14ac:dyDescent="0.25">
      <c r="B9" s="81"/>
      <c r="C9" s="15"/>
      <c r="D9" s="15"/>
      <c r="E9" s="15"/>
      <c r="F9" s="15"/>
      <c r="G9" s="15"/>
      <c r="H9" s="36"/>
      <c r="J9" s="81"/>
      <c r="K9" s="15"/>
      <c r="L9" s="15"/>
      <c r="M9" s="15"/>
      <c r="N9" s="15"/>
      <c r="O9" s="15"/>
      <c r="P9" s="36"/>
      <c r="R9" s="81"/>
      <c r="S9" s="15"/>
      <c r="T9" s="15"/>
      <c r="U9" s="15"/>
      <c r="V9" s="15"/>
      <c r="W9" s="15"/>
      <c r="X9" s="15"/>
      <c r="Y9" s="36"/>
      <c r="AB9" s="81"/>
      <c r="AC9" s="15"/>
      <c r="AD9" s="15"/>
      <c r="AE9" s="15"/>
      <c r="AF9" s="15"/>
      <c r="AG9" s="36"/>
    </row>
    <row r="10" spans="1:33" x14ac:dyDescent="0.25">
      <c r="B10" s="81"/>
      <c r="C10" s="15"/>
      <c r="D10" s="15"/>
      <c r="E10" s="15"/>
      <c r="F10" s="15"/>
      <c r="G10" s="15"/>
      <c r="H10" s="36"/>
      <c r="J10" s="81"/>
      <c r="K10" s="15"/>
      <c r="L10" s="15"/>
      <c r="M10" s="15"/>
      <c r="N10" s="15"/>
      <c r="O10" s="15"/>
      <c r="P10" s="36"/>
      <c r="R10" s="81"/>
      <c r="S10" s="15"/>
      <c r="T10" s="15"/>
      <c r="U10" s="15"/>
      <c r="V10" s="15"/>
      <c r="W10" s="15"/>
      <c r="X10" s="15"/>
      <c r="Y10" s="36"/>
      <c r="AB10" s="81"/>
      <c r="AC10" s="15"/>
      <c r="AD10" s="15"/>
      <c r="AE10" s="15"/>
      <c r="AF10" s="15"/>
      <c r="AG10" s="36"/>
    </row>
    <row r="11" spans="1:33" x14ac:dyDescent="0.25">
      <c r="B11" s="81"/>
      <c r="C11" s="15"/>
      <c r="D11" s="15"/>
      <c r="E11" s="15"/>
      <c r="F11" s="15"/>
      <c r="G11" s="15"/>
      <c r="H11" s="36"/>
      <c r="J11" s="81"/>
      <c r="K11" s="15"/>
      <c r="L11" s="15"/>
      <c r="M11" s="15"/>
      <c r="N11" s="15"/>
      <c r="O11" s="15"/>
      <c r="P11" s="36"/>
      <c r="R11" s="81"/>
      <c r="S11" s="15"/>
      <c r="T11" s="15"/>
      <c r="U11" s="15"/>
      <c r="V11" s="15"/>
      <c r="W11" s="15"/>
      <c r="X11" s="15"/>
      <c r="Y11" s="36"/>
      <c r="AB11" s="81"/>
      <c r="AC11" s="15"/>
      <c r="AD11" s="15"/>
      <c r="AE11" s="15"/>
      <c r="AF11" s="15"/>
      <c r="AG11" s="36"/>
    </row>
    <row r="12" spans="1:33" x14ac:dyDescent="0.25">
      <c r="B12" s="81"/>
      <c r="C12" s="15"/>
      <c r="D12" s="15"/>
      <c r="E12" s="15"/>
      <c r="F12" s="15"/>
      <c r="G12" s="15"/>
      <c r="H12" s="36"/>
      <c r="J12" s="81"/>
      <c r="K12" s="15"/>
      <c r="L12" s="15"/>
      <c r="M12" s="15"/>
      <c r="N12" s="15"/>
      <c r="O12" s="15"/>
      <c r="P12" s="36"/>
      <c r="R12" s="81"/>
      <c r="S12" s="15"/>
      <c r="T12" s="15"/>
      <c r="U12" s="15"/>
      <c r="V12" s="15"/>
      <c r="W12" s="15"/>
      <c r="X12" s="15"/>
      <c r="Y12" s="36"/>
      <c r="AB12" s="81"/>
      <c r="AC12" s="15"/>
      <c r="AD12" s="15"/>
      <c r="AE12" s="15"/>
      <c r="AF12" s="15"/>
      <c r="AG12" s="36"/>
    </row>
    <row r="13" spans="1:33" x14ac:dyDescent="0.25">
      <c r="B13" s="81"/>
      <c r="C13" s="15"/>
      <c r="D13" s="15"/>
      <c r="E13" s="15"/>
      <c r="F13" s="15"/>
      <c r="G13" s="15"/>
      <c r="H13" s="36"/>
      <c r="J13" s="81"/>
      <c r="K13" s="15"/>
      <c r="L13" s="15"/>
      <c r="M13" s="15"/>
      <c r="N13" s="15"/>
      <c r="O13" s="15"/>
      <c r="P13" s="36"/>
      <c r="R13" s="81"/>
      <c r="S13" s="15"/>
      <c r="T13" s="15"/>
      <c r="U13" s="15"/>
      <c r="V13" s="15"/>
      <c r="W13" s="15"/>
      <c r="X13" s="15"/>
      <c r="Y13" s="36"/>
      <c r="AB13" s="81"/>
      <c r="AC13" s="15"/>
      <c r="AD13" s="15"/>
      <c r="AE13" s="15"/>
      <c r="AF13" s="15"/>
      <c r="AG13" s="36"/>
    </row>
    <row r="14" spans="1:33" x14ac:dyDescent="0.25">
      <c r="B14" s="81"/>
      <c r="C14" s="15"/>
      <c r="D14" s="15"/>
      <c r="E14" s="15"/>
      <c r="F14" s="15"/>
      <c r="G14" s="15"/>
      <c r="H14" s="36"/>
      <c r="J14" s="82"/>
      <c r="K14" s="67"/>
      <c r="L14" s="67"/>
      <c r="M14" s="67"/>
      <c r="N14" s="67"/>
      <c r="O14" s="67"/>
      <c r="P14" s="83"/>
      <c r="R14" s="81"/>
      <c r="S14" s="15"/>
      <c r="T14" s="15"/>
      <c r="U14" s="15"/>
      <c r="V14" s="15"/>
      <c r="W14" s="15"/>
      <c r="X14" s="15"/>
      <c r="Y14" s="36"/>
      <c r="AB14" s="81"/>
      <c r="AC14" s="15"/>
      <c r="AD14" s="15"/>
      <c r="AE14" s="15"/>
      <c r="AF14" s="15"/>
      <c r="AG14" s="36"/>
    </row>
    <row r="15" spans="1:33" x14ac:dyDescent="0.25">
      <c r="B15" s="81"/>
      <c r="C15" s="15"/>
      <c r="D15" s="15"/>
      <c r="E15" s="15"/>
      <c r="F15" s="15"/>
      <c r="G15" s="15"/>
      <c r="H15" s="36"/>
      <c r="R15" s="81"/>
      <c r="S15" s="15"/>
      <c r="T15" s="15"/>
      <c r="U15" s="15"/>
      <c r="V15" s="15"/>
      <c r="W15" s="15"/>
      <c r="X15" s="15"/>
      <c r="Y15" s="36"/>
      <c r="AB15" s="81"/>
      <c r="AC15" s="15"/>
      <c r="AD15" s="15"/>
      <c r="AE15" s="15"/>
      <c r="AF15" s="15"/>
      <c r="AG15" s="36"/>
    </row>
    <row r="16" spans="1:33" x14ac:dyDescent="0.25">
      <c r="B16" s="81"/>
      <c r="C16" s="15"/>
      <c r="D16" s="15"/>
      <c r="E16" s="15"/>
      <c r="F16" s="15"/>
      <c r="G16" s="15"/>
      <c r="H16" s="36"/>
      <c r="R16" s="81"/>
      <c r="S16" s="15"/>
      <c r="T16" s="15"/>
      <c r="U16" s="15"/>
      <c r="V16" s="15"/>
      <c r="W16" s="15"/>
      <c r="X16" s="15"/>
      <c r="Y16" s="36"/>
      <c r="AB16" s="81"/>
      <c r="AC16" s="15"/>
      <c r="AD16" s="15"/>
      <c r="AE16" s="15"/>
      <c r="AF16" s="15"/>
      <c r="AG16" s="36"/>
    </row>
    <row r="17" spans="2:33" x14ac:dyDescent="0.25">
      <c r="B17" s="81"/>
      <c r="C17" s="15"/>
      <c r="D17" s="15"/>
      <c r="E17" s="15"/>
      <c r="F17" s="15"/>
      <c r="G17" s="15"/>
      <c r="H17" s="36"/>
      <c r="R17" s="81"/>
      <c r="S17" s="15"/>
      <c r="T17" s="15"/>
      <c r="U17" s="15"/>
      <c r="V17" s="15"/>
      <c r="W17" s="15"/>
      <c r="X17" s="15"/>
      <c r="Y17" s="36"/>
      <c r="AB17" s="81"/>
      <c r="AC17" s="15"/>
      <c r="AD17" s="15"/>
      <c r="AE17" s="15"/>
      <c r="AF17" s="15"/>
      <c r="AG17" s="36"/>
    </row>
    <row r="18" spans="2:33" x14ac:dyDescent="0.25">
      <c r="B18" s="81"/>
      <c r="C18" s="15"/>
      <c r="D18" s="15"/>
      <c r="E18" s="15"/>
      <c r="F18" s="15"/>
      <c r="G18" s="15"/>
      <c r="H18" s="36"/>
      <c r="R18" s="81"/>
      <c r="S18" s="15"/>
      <c r="T18" s="15"/>
      <c r="U18" s="15"/>
      <c r="V18" s="15"/>
      <c r="W18" s="15"/>
      <c r="X18" s="15"/>
      <c r="Y18" s="36"/>
      <c r="AB18" s="81"/>
      <c r="AC18" s="15"/>
      <c r="AD18" s="15"/>
      <c r="AE18" s="15"/>
      <c r="AF18" s="15"/>
      <c r="AG18" s="36"/>
    </row>
    <row r="19" spans="2:33" x14ac:dyDescent="0.25">
      <c r="B19" s="81"/>
      <c r="C19" s="15"/>
      <c r="D19" s="15"/>
      <c r="E19" s="15"/>
      <c r="F19" s="15"/>
      <c r="G19" s="15"/>
      <c r="H19" s="36"/>
      <c r="R19" s="81"/>
      <c r="S19" s="15"/>
      <c r="T19" s="15"/>
      <c r="U19" s="15"/>
      <c r="V19" s="15"/>
      <c r="W19" s="15"/>
      <c r="X19" s="15"/>
      <c r="Y19" s="36"/>
      <c r="AB19" s="82"/>
      <c r="AC19" s="67"/>
      <c r="AD19" s="67"/>
      <c r="AE19" s="67"/>
      <c r="AF19" s="67"/>
      <c r="AG19" s="83"/>
    </row>
    <row r="20" spans="2:33" x14ac:dyDescent="0.25">
      <c r="B20" s="81"/>
      <c r="C20" s="15"/>
      <c r="D20" s="15"/>
      <c r="E20" s="15"/>
      <c r="F20" s="15"/>
      <c r="G20" s="15"/>
      <c r="H20" s="36"/>
      <c r="R20" s="81"/>
      <c r="S20" s="15"/>
      <c r="T20" s="15"/>
      <c r="U20" s="15"/>
      <c r="V20" s="15"/>
      <c r="W20" s="15"/>
      <c r="X20" s="15"/>
      <c r="Y20" s="36"/>
    </row>
    <row r="21" spans="2:33" x14ac:dyDescent="0.25">
      <c r="B21" s="82"/>
      <c r="C21" s="67"/>
      <c r="D21" s="67"/>
      <c r="E21" s="67"/>
      <c r="F21" s="67"/>
      <c r="G21" s="67"/>
      <c r="H21" s="83"/>
      <c r="R21" s="82"/>
      <c r="S21" s="67"/>
      <c r="T21" s="67"/>
      <c r="U21" s="67"/>
      <c r="V21" s="67"/>
      <c r="W21" s="67"/>
      <c r="X21" s="67"/>
      <c r="Y21" s="83"/>
    </row>
  </sheetData>
  <mergeCells count="5">
    <mergeCell ref="AB2:AG2"/>
    <mergeCell ref="R2:Y2"/>
    <mergeCell ref="J2:P2"/>
    <mergeCell ref="B2:H2"/>
    <mergeCell ref="G1:R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70C0"/>
  </sheetPr>
  <dimension ref="C2:X181"/>
  <sheetViews>
    <sheetView topLeftCell="A37" zoomScale="110" zoomScaleNormal="110" workbookViewId="0">
      <selection activeCell="D12" sqref="D12"/>
    </sheetView>
  </sheetViews>
  <sheetFormatPr defaultColWidth="8.85546875" defaultRowHeight="15" x14ac:dyDescent="0.25"/>
  <cols>
    <col min="3" max="3" width="18.140625" customWidth="1"/>
    <col min="8" max="8" width="22.5703125" customWidth="1"/>
    <col min="10" max="10" width="8.85546875" style="1"/>
    <col min="11" max="11" width="13.85546875" style="1" bestFit="1" customWidth="1"/>
    <col min="12" max="12" width="13.42578125" style="1" bestFit="1" customWidth="1"/>
    <col min="13" max="13" width="12.42578125" style="1" bestFit="1" customWidth="1"/>
    <col min="14" max="14" width="21.28515625" style="4" customWidth="1"/>
    <col min="15" max="15" width="21.140625" style="1" bestFit="1" customWidth="1"/>
    <col min="16" max="16" width="17.28515625" style="1" bestFit="1" customWidth="1"/>
    <col min="17" max="17" width="22.7109375" style="1" bestFit="1" customWidth="1"/>
    <col min="18" max="18" width="22.7109375" style="1" customWidth="1"/>
    <col min="19" max="19" width="20.7109375" style="1" bestFit="1" customWidth="1"/>
    <col min="20" max="20" width="12.7109375" style="1" bestFit="1" customWidth="1"/>
    <col min="21" max="21" width="13" style="1" bestFit="1" customWidth="1"/>
    <col min="22" max="22" width="14.140625" style="1" bestFit="1" customWidth="1"/>
  </cols>
  <sheetData>
    <row r="2" spans="3:24" x14ac:dyDescent="0.25">
      <c r="J2" s="1" t="s">
        <v>0</v>
      </c>
      <c r="K2" s="2" t="s">
        <v>1</v>
      </c>
      <c r="L2" s="2" t="s">
        <v>2</v>
      </c>
      <c r="M2" s="2" t="s">
        <v>6</v>
      </c>
      <c r="N2" s="3" t="s">
        <v>19</v>
      </c>
      <c r="O2" s="2" t="s">
        <v>12</v>
      </c>
      <c r="P2" s="2" t="s">
        <v>11</v>
      </c>
      <c r="Q2" s="2" t="s">
        <v>18</v>
      </c>
      <c r="R2" s="2" t="s">
        <v>28</v>
      </c>
      <c r="S2" s="2" t="s">
        <v>9</v>
      </c>
      <c r="T2" s="2" t="s">
        <v>13</v>
      </c>
      <c r="U2" s="2" t="s">
        <v>14</v>
      </c>
      <c r="V2" s="2" t="s">
        <v>15</v>
      </c>
      <c r="W2" s="5" t="s">
        <v>24</v>
      </c>
      <c r="X2" s="5" t="s">
        <v>24</v>
      </c>
    </row>
    <row r="3" spans="3:24" x14ac:dyDescent="0.25">
      <c r="J3" s="1">
        <v>0</v>
      </c>
      <c r="K3" s="1">
        <f>$D$7</f>
        <v>26</v>
      </c>
      <c r="L3" s="1">
        <v>0</v>
      </c>
      <c r="M3" s="1">
        <f>SQRT(K3^2+L3^2)</f>
        <v>26</v>
      </c>
      <c r="N3" s="4">
        <f>0.5*$D$8*M3^2/1000</f>
        <v>1.2167999999999999</v>
      </c>
      <c r="O3" s="1">
        <f>DEGREES(ATAN(L3/K3))</f>
        <v>0</v>
      </c>
      <c r="P3" s="1">
        <v>0</v>
      </c>
      <c r="Q3" s="87">
        <v>0</v>
      </c>
      <c r="R3" s="1">
        <v>0</v>
      </c>
      <c r="S3" s="1">
        <f>$D$8*$D$9</f>
        <v>35.316000000000003</v>
      </c>
      <c r="T3" s="1">
        <f>-0.5*$D$4*M3^2*$D$5*$D$6</f>
        <v>-26.499200000000009</v>
      </c>
      <c r="U3" s="1">
        <f>COS(O3/180*PI())*T3</f>
        <v>-26.499200000000009</v>
      </c>
      <c r="V3" s="1">
        <f>T3*SIN(O3/180*PI())</f>
        <v>0</v>
      </c>
      <c r="W3">
        <f>ABS(Q3+'Impact angle &amp; other outputs'!$C$5)</f>
        <v>50</v>
      </c>
      <c r="X3">
        <v>1</v>
      </c>
    </row>
    <row r="4" spans="3:24" x14ac:dyDescent="0.25">
      <c r="C4" s="21" t="s">
        <v>17</v>
      </c>
      <c r="D4" s="18">
        <v>1.2250000000000001</v>
      </c>
      <c r="E4" t="s">
        <v>30</v>
      </c>
      <c r="J4" s="1">
        <v>0.1</v>
      </c>
      <c r="K4" s="1">
        <f>IF(K3+U3/$D$8*(J4-J3)&lt;=0,0.01,K3+U3/$D$8*(J4-J3))</f>
        <v>25.26391111111111</v>
      </c>
      <c r="L4" s="1">
        <f>L3-(S3-V3)/$D$8*(J4-J3)</f>
        <v>-0.98100000000000009</v>
      </c>
      <c r="M4" s="1">
        <f>SQRT(K4^2+L4^2)</f>
        <v>25.282950097449536</v>
      </c>
      <c r="N4" s="4">
        <f t="shared" ref="N4:N67" si="0">0.5*$D$8*M4^2/1000</f>
        <v>1.1506096181342225</v>
      </c>
      <c r="O4" s="1">
        <f t="shared" ref="O4:O67" si="1">DEGREES(ATAN(L4/K4))</f>
        <v>-2.2236832497487971</v>
      </c>
      <c r="P4" s="1">
        <f>(J4-J3)*0.5*(K3+K4)+P3</f>
        <v>2.5631955555555557</v>
      </c>
      <c r="Q4" s="1">
        <f>Q3+0.5*(L3+L4)*(J4-J3)</f>
        <v>-4.905000000000001E-2</v>
      </c>
      <c r="R4" s="1">
        <f>J4^2*$D$9*0.5*-1</f>
        <v>-4.905000000000001E-2</v>
      </c>
      <c r="S4" s="1">
        <f>$D$8*$D$9</f>
        <v>35.316000000000003</v>
      </c>
      <c r="T4" s="1">
        <f>-0.5*$D$4*M4^2*$D$5*$D$6</f>
        <v>-25.057720572700848</v>
      </c>
      <c r="U4" s="1">
        <f>COS(O4/180*PI())*T4</f>
        <v>-25.038851192434034</v>
      </c>
      <c r="V4" s="1">
        <f>T4*SIN(O4/180*PI())</f>
        <v>0.9722609025874418</v>
      </c>
      <c r="W4">
        <f>ABS(Q4+'Impact angle &amp; other outputs'!$C$5)</f>
        <v>49.950949999999999</v>
      </c>
      <c r="X4">
        <v>2</v>
      </c>
    </row>
    <row r="5" spans="3:24" x14ac:dyDescent="0.25">
      <c r="C5" s="21" t="s">
        <v>10</v>
      </c>
      <c r="D5" s="18">
        <f>'Frontal Area Interpolation'!C7</f>
        <v>8.0000000000000016E-2</v>
      </c>
      <c r="E5" t="s">
        <v>27</v>
      </c>
      <c r="J5" s="1">
        <v>0.2</v>
      </c>
      <c r="K5" s="1">
        <f t="shared" ref="K5:K68" si="2">IF(K4+U4/$D$8*(J5-J4)&lt;=0,0.01,K4+U4/$D$8*(J5-J4))</f>
        <v>24.568387466876832</v>
      </c>
      <c r="L5" s="1">
        <f t="shared" ref="L5:L68" si="3">L4-(S4-V4)/$D$8*(J5-J4)</f>
        <v>-1.9349927527059045</v>
      </c>
      <c r="M5" s="1">
        <f t="shared" ref="M5:M68" si="4">SQRT(K5^2+L5^2)</f>
        <v>24.64446914980347</v>
      </c>
      <c r="N5" s="4">
        <f t="shared" si="0"/>
        <v>1.093229747416107</v>
      </c>
      <c r="O5" s="1">
        <f t="shared" si="1"/>
        <v>-4.5032882177923881</v>
      </c>
      <c r="P5" s="1">
        <f t="shared" ref="P5:P68" si="5">(J5-J4)*0.5*(K4+K5)+P4</f>
        <v>5.0548104844549524</v>
      </c>
      <c r="Q5" s="1">
        <f t="shared" ref="Q5:Q68" si="6">Q4+0.5*(L4+L5)*(J5-J4)</f>
        <v>-0.19484963763529525</v>
      </c>
      <c r="R5" s="1">
        <f t="shared" ref="R5:R68" si="7">J5^2*$D$9*0.5*-1</f>
        <v>-0.19620000000000004</v>
      </c>
      <c r="S5" s="1">
        <f t="shared" ref="S5:S68" si="8">$D$8*$D$9</f>
        <v>35.316000000000003</v>
      </c>
      <c r="T5" s="1">
        <f t="shared" ref="T5:T68" si="9">-0.5*$D$4*M5^2*$D$5*$D$6</f>
        <v>-23.808114499284116</v>
      </c>
      <c r="U5" s="1">
        <f t="shared" ref="U5:U68" si="10">COS(O5/180*PI())*T5</f>
        <v>-23.73461478592429</v>
      </c>
      <c r="V5" s="1">
        <f t="shared" ref="V5:V68" si="11">T5*SIN(O5/180*PI())</f>
        <v>1.8693252726068359</v>
      </c>
      <c r="W5">
        <f>ABS(Q5+'Impact angle &amp; other outputs'!$C$5)</f>
        <v>49.805150362364706</v>
      </c>
      <c r="X5">
        <v>3</v>
      </c>
    </row>
    <row r="6" spans="3:24" x14ac:dyDescent="0.25">
      <c r="C6" s="21" t="s">
        <v>92</v>
      </c>
      <c r="D6" s="18">
        <f>'Summary calculation'!E13</f>
        <v>0.8</v>
      </c>
      <c r="E6" t="s">
        <v>31</v>
      </c>
      <c r="F6" s="141" t="s">
        <v>39</v>
      </c>
      <c r="G6" s="141"/>
      <c r="H6" s="141"/>
      <c r="J6" s="1">
        <v>0.3</v>
      </c>
      <c r="K6" s="1">
        <f t="shared" si="2"/>
        <v>23.909092611712268</v>
      </c>
      <c r="L6" s="1">
        <f t="shared" si="3"/>
        <v>-2.864067050689048</v>
      </c>
      <c r="M6" s="1">
        <f t="shared" si="4"/>
        <v>24.080024700699056</v>
      </c>
      <c r="N6" s="4">
        <f t="shared" si="0"/>
        <v>1.0437256612552981</v>
      </c>
      <c r="O6" s="1">
        <f t="shared" si="1"/>
        <v>-6.8309043577129014</v>
      </c>
      <c r="P6" s="1">
        <f t="shared" si="5"/>
        <v>7.4786844883844061</v>
      </c>
      <c r="Q6" s="1">
        <f t="shared" si="6"/>
        <v>-0.43480262780504281</v>
      </c>
      <c r="R6" s="1">
        <f t="shared" si="7"/>
        <v>-0.44145000000000001</v>
      </c>
      <c r="S6" s="1">
        <f t="shared" si="8"/>
        <v>35.316000000000003</v>
      </c>
      <c r="T6" s="1">
        <f t="shared" si="9"/>
        <v>-22.730025511782049</v>
      </c>
      <c r="U6" s="1">
        <f t="shared" si="10"/>
        <v>-22.568676393924246</v>
      </c>
      <c r="V6" s="1">
        <f t="shared" si="11"/>
        <v>2.7034987687419831</v>
      </c>
      <c r="W6">
        <f>ABS(Q6+'Impact angle &amp; other outputs'!$C$5)</f>
        <v>49.565197372194959</v>
      </c>
      <c r="X6">
        <v>4</v>
      </c>
    </row>
    <row r="7" spans="3:24" x14ac:dyDescent="0.25">
      <c r="C7" s="21" t="s">
        <v>4</v>
      </c>
      <c r="D7" s="22">
        <f>'Summary calculation'!E7</f>
        <v>26</v>
      </c>
      <c r="E7" t="s">
        <v>5</v>
      </c>
      <c r="F7" t="s">
        <v>38</v>
      </c>
      <c r="J7" s="1">
        <v>0.4</v>
      </c>
      <c r="K7" s="1">
        <f t="shared" si="2"/>
        <v>23.28218493410326</v>
      </c>
      <c r="L7" s="1">
        <f t="shared" si="3"/>
        <v>-3.7699698626684377</v>
      </c>
      <c r="M7" s="1">
        <f t="shared" si="4"/>
        <v>23.585436355327687</v>
      </c>
      <c r="N7" s="4">
        <f t="shared" si="0"/>
        <v>1.0012910545281832</v>
      </c>
      <c r="O7" s="1">
        <f t="shared" si="1"/>
        <v>-9.1977907835072248</v>
      </c>
      <c r="P7" s="1">
        <f t="shared" si="5"/>
        <v>9.8382483656751827</v>
      </c>
      <c r="Q7" s="1">
        <f t="shared" si="6"/>
        <v>-0.76650447347291717</v>
      </c>
      <c r="R7" s="1">
        <f t="shared" si="7"/>
        <v>-0.78480000000000016</v>
      </c>
      <c r="S7" s="1">
        <f t="shared" si="8"/>
        <v>35.316000000000003</v>
      </c>
      <c r="T7" s="1">
        <f t="shared" si="9"/>
        <v>-21.805894076391553</v>
      </c>
      <c r="U7" s="1">
        <f t="shared" si="10"/>
        <v>-21.525523246269454</v>
      </c>
      <c r="V7" s="1">
        <f t="shared" si="11"/>
        <v>3.4855222628928209</v>
      </c>
      <c r="W7">
        <f>ABS(Q7+'Impact angle &amp; other outputs'!$C$5)</f>
        <v>49.233495526527079</v>
      </c>
      <c r="X7">
        <v>5</v>
      </c>
    </row>
    <row r="8" spans="3:24" x14ac:dyDescent="0.25">
      <c r="C8" s="21" t="s">
        <v>3</v>
      </c>
      <c r="D8" s="22">
        <f>IF(AND(D10&gt;=20,'Summary calculation'!E8&lt;5),5,'Summary calculation'!E8)</f>
        <v>3.6</v>
      </c>
      <c r="E8" t="s">
        <v>7</v>
      </c>
      <c r="J8" s="1">
        <v>0.5</v>
      </c>
      <c r="K8" s="1">
        <f t="shared" si="2"/>
        <v>22.684253732817997</v>
      </c>
      <c r="L8" s="1">
        <f t="shared" si="3"/>
        <v>-4.6541497998103036</v>
      </c>
      <c r="M8" s="1">
        <f t="shared" si="4"/>
        <v>23.156780384456329</v>
      </c>
      <c r="N8" s="4">
        <f t="shared" si="0"/>
        <v>0.96522565999309451</v>
      </c>
      <c r="O8" s="1">
        <f t="shared" si="1"/>
        <v>-11.594525385401477</v>
      </c>
      <c r="P8" s="1">
        <f t="shared" si="5"/>
        <v>12.136570299021244</v>
      </c>
      <c r="Q8" s="1">
        <f t="shared" si="6"/>
        <v>-1.1877104565968541</v>
      </c>
      <c r="R8" s="1">
        <f t="shared" si="7"/>
        <v>-1.2262500000000001</v>
      </c>
      <c r="S8" s="1">
        <f t="shared" si="8"/>
        <v>35.316000000000003</v>
      </c>
      <c r="T8" s="1">
        <f t="shared" si="9"/>
        <v>-21.02046992873851</v>
      </c>
      <c r="U8" s="1">
        <f t="shared" si="10"/>
        <v>-20.591535849545085</v>
      </c>
      <c r="V8" s="1">
        <f t="shared" si="11"/>
        <v>4.2247848917902902</v>
      </c>
      <c r="W8">
        <f>ABS(Q8+'Impact angle &amp; other outputs'!$C$5)</f>
        <v>48.812289543403146</v>
      </c>
      <c r="X8">
        <v>6</v>
      </c>
    </row>
    <row r="9" spans="3:24" x14ac:dyDescent="0.25">
      <c r="C9" s="21" t="s">
        <v>16</v>
      </c>
      <c r="D9" s="18">
        <v>9.81</v>
      </c>
      <c r="E9" t="s">
        <v>8</v>
      </c>
      <c r="J9" s="1">
        <v>0.6</v>
      </c>
      <c r="K9" s="1">
        <f t="shared" si="2"/>
        <v>22.112266625886189</v>
      </c>
      <c r="L9" s="1">
        <f t="shared" si="3"/>
        <v>-5.5177946639272397</v>
      </c>
      <c r="M9" s="1">
        <f t="shared" si="4"/>
        <v>22.790313584668905</v>
      </c>
      <c r="N9" s="4">
        <f t="shared" si="0"/>
        <v>0.9349171079175792</v>
      </c>
      <c r="O9" s="1">
        <f t="shared" si="1"/>
        <v>-14.011190304495992</v>
      </c>
      <c r="P9" s="1">
        <f t="shared" si="5"/>
        <v>14.376396316956452</v>
      </c>
      <c r="Q9" s="1">
        <f t="shared" si="6"/>
        <v>-1.6963076797837311</v>
      </c>
      <c r="R9" s="1">
        <f t="shared" si="7"/>
        <v>-1.7658</v>
      </c>
      <c r="S9" s="1">
        <f t="shared" si="8"/>
        <v>35.316000000000003</v>
      </c>
      <c r="T9" s="1">
        <f t="shared" si="9"/>
        <v>-20.360417016871729</v>
      </c>
      <c r="U9" s="1">
        <f t="shared" si="10"/>
        <v>-19.754663226492791</v>
      </c>
      <c r="V9" s="1">
        <f t="shared" si="11"/>
        <v>4.9294890109192115</v>
      </c>
      <c r="W9">
        <f>ABS(Q9+'Impact angle &amp; other outputs'!$C$5)</f>
        <v>48.303692320216271</v>
      </c>
      <c r="X9">
        <v>7</v>
      </c>
    </row>
    <row r="10" spans="3:24" x14ac:dyDescent="0.25">
      <c r="C10" s="21" t="s">
        <v>43</v>
      </c>
      <c r="D10" s="18">
        <f>'Summary calculation'!E5</f>
        <v>0.8</v>
      </c>
      <c r="E10" t="s">
        <v>21</v>
      </c>
      <c r="J10" s="1">
        <v>0.7</v>
      </c>
      <c r="K10" s="1">
        <f t="shared" si="2"/>
        <v>21.563525980705833</v>
      </c>
      <c r="L10" s="1">
        <f t="shared" si="3"/>
        <v>-6.3618644136239277</v>
      </c>
      <c r="M10" s="1">
        <f t="shared" si="4"/>
        <v>22.482414717683461</v>
      </c>
      <c r="N10" s="4">
        <f t="shared" si="0"/>
        <v>0.90982614876823786</v>
      </c>
      <c r="O10" s="1">
        <f t="shared" si="1"/>
        <v>-16.437585096224016</v>
      </c>
      <c r="P10" s="1">
        <f t="shared" si="5"/>
        <v>16.560185947286051</v>
      </c>
      <c r="Q10" s="1">
        <f t="shared" si="6"/>
        <v>-2.2902906336612894</v>
      </c>
      <c r="R10" s="1">
        <f t="shared" si="7"/>
        <v>-2.4034499999999999</v>
      </c>
      <c r="S10" s="1">
        <f t="shared" si="8"/>
        <v>35.316000000000003</v>
      </c>
      <c r="T10" s="1">
        <f t="shared" si="9"/>
        <v>-19.813991684286076</v>
      </c>
      <c r="U10" s="1">
        <f t="shared" si="10"/>
        <v>-19.004165247851812</v>
      </c>
      <c r="V10" s="1">
        <f t="shared" si="11"/>
        <v>5.6067789056908</v>
      </c>
      <c r="W10">
        <f>ABS(Q10+'Impact angle &amp; other outputs'!$C$5)</f>
        <v>47.709709366338714</v>
      </c>
      <c r="X10">
        <v>8</v>
      </c>
    </row>
    <row r="11" spans="3:24" x14ac:dyDescent="0.25">
      <c r="C11" s="21" t="s">
        <v>22</v>
      </c>
      <c r="D11" s="18">
        <f>'Summary calculation'!E9</f>
        <v>50</v>
      </c>
      <c r="E11" t="s">
        <v>21</v>
      </c>
      <c r="J11" s="1">
        <v>0.8</v>
      </c>
      <c r="K11" s="1">
        <f t="shared" si="2"/>
        <v>21.035632501598837</v>
      </c>
      <c r="L11" s="1">
        <f>L10-(S10-V10)/$D$8*(J11-J10)</f>
        <v>-7.187120555132517</v>
      </c>
      <c r="M11" s="1">
        <f t="shared" si="4"/>
        <v>22.229541979454496</v>
      </c>
      <c r="N11" s="4">
        <f t="shared" si="0"/>
        <v>0.88947456590939356</v>
      </c>
      <c r="O11" s="1">
        <f t="shared" si="1"/>
        <v>-18.863456133673044</v>
      </c>
      <c r="P11" s="1">
        <f t="shared" si="5"/>
        <v>18.690143871401286</v>
      </c>
      <c r="Q11" s="1">
        <f t="shared" si="6"/>
        <v>-2.9677398820991123</v>
      </c>
      <c r="R11" s="1">
        <f t="shared" si="7"/>
        <v>-3.1392000000000007</v>
      </c>
      <c r="S11" s="1">
        <f t="shared" si="8"/>
        <v>35.316000000000003</v>
      </c>
      <c r="T11" s="1">
        <f t="shared" si="9"/>
        <v>-19.370779435360134</v>
      </c>
      <c r="U11" s="1">
        <f t="shared" si="10"/>
        <v>-18.330409049739824</v>
      </c>
      <c r="V11" s="1">
        <f t="shared" si="11"/>
        <v>6.2628428051953717</v>
      </c>
      <c r="W11">
        <f>ABS(Q11+'Impact angle &amp; other outputs'!$C$5)</f>
        <v>47.03226011790089</v>
      </c>
      <c r="X11">
        <v>9</v>
      </c>
    </row>
    <row r="12" spans="3:24" x14ac:dyDescent="0.25">
      <c r="C12" s="21" t="s">
        <v>40</v>
      </c>
      <c r="D12" s="18">
        <v>0.5</v>
      </c>
      <c r="J12" s="1">
        <v>0.9</v>
      </c>
      <c r="K12" s="1">
        <f t="shared" si="2"/>
        <v>20.526454472439397</v>
      </c>
      <c r="L12" s="1">
        <f t="shared" si="3"/>
        <v>-7.9941526994326457</v>
      </c>
      <c r="M12" s="1">
        <f t="shared" si="4"/>
        <v>22.028204888074143</v>
      </c>
      <c r="N12" s="4">
        <f t="shared" si="0"/>
        <v>0.87343525906375241</v>
      </c>
      <c r="O12" s="1">
        <f t="shared" si="1"/>
        <v>-21.278729120172258</v>
      </c>
      <c r="P12" s="1">
        <f t="shared" si="5"/>
        <v>20.768248220103196</v>
      </c>
      <c r="Q12" s="1">
        <f t="shared" si="6"/>
        <v>-3.7268035448273702</v>
      </c>
      <c r="R12" s="1">
        <f t="shared" si="7"/>
        <v>-3.9730500000000006</v>
      </c>
      <c r="S12" s="1">
        <f t="shared" si="8"/>
        <v>35.316000000000003</v>
      </c>
      <c r="T12" s="1">
        <f t="shared" si="9"/>
        <v>-19.021478975166172</v>
      </c>
      <c r="U12" s="1">
        <f t="shared" si="10"/>
        <v>-17.724709033989146</v>
      </c>
      <c r="V12" s="1">
        <f t="shared" si="11"/>
        <v>6.9029958759304124</v>
      </c>
      <c r="W12">
        <f>ABS(Q12+'Impact angle &amp; other outputs'!$C$5)</f>
        <v>46.273196455172631</v>
      </c>
      <c r="X12">
        <v>10</v>
      </c>
    </row>
    <row r="13" spans="3:24" x14ac:dyDescent="0.25">
      <c r="C13" s="21" t="s">
        <v>41</v>
      </c>
      <c r="D13" s="18">
        <v>1.8</v>
      </c>
      <c r="E13" t="s">
        <v>21</v>
      </c>
      <c r="J13" s="1">
        <v>1</v>
      </c>
      <c r="K13" s="1">
        <f t="shared" si="2"/>
        <v>20.034101443717475</v>
      </c>
      <c r="L13" s="1">
        <f t="shared" si="3"/>
        <v>-8.7834028139901346</v>
      </c>
      <c r="M13" s="1">
        <f t="shared" si="4"/>
        <v>21.874948814796628</v>
      </c>
      <c r="N13" s="4">
        <f t="shared" si="0"/>
        <v>0.86132409416995037</v>
      </c>
      <c r="O13" s="1">
        <f t="shared" si="1"/>
        <v>-23.673731273506778</v>
      </c>
      <c r="P13" s="1">
        <f t="shared" si="5"/>
        <v>22.79627601591104</v>
      </c>
      <c r="Q13" s="1">
        <f t="shared" si="6"/>
        <v>-4.5656813204985092</v>
      </c>
      <c r="R13" s="1">
        <f t="shared" si="7"/>
        <v>-4.9050000000000002</v>
      </c>
      <c r="S13" s="1">
        <f t="shared" si="8"/>
        <v>35.316000000000003</v>
      </c>
      <c r="T13" s="1">
        <f t="shared" si="9"/>
        <v>-18.757724717478922</v>
      </c>
      <c r="U13" s="1">
        <f t="shared" si="10"/>
        <v>-17.179201790365113</v>
      </c>
      <c r="V13" s="1">
        <f t="shared" si="11"/>
        <v>7.5317502894503763</v>
      </c>
      <c r="W13">
        <f>ABS(Q13+'Impact angle &amp; other outputs'!$C$5)</f>
        <v>45.434318679501487</v>
      </c>
      <c r="X13">
        <v>11</v>
      </c>
    </row>
    <row r="14" spans="3:24" x14ac:dyDescent="0.25">
      <c r="C14" s="21" t="s">
        <v>42</v>
      </c>
      <c r="D14" s="18">
        <v>0.3</v>
      </c>
      <c r="E14" t="s">
        <v>21</v>
      </c>
      <c r="J14" s="1">
        <v>1.1000000000000001</v>
      </c>
      <c r="K14" s="1">
        <f t="shared" si="2"/>
        <v>19.556901393985111</v>
      </c>
      <c r="L14" s="1">
        <f t="shared" si="3"/>
        <v>-9.5551875281720697</v>
      </c>
      <c r="M14" s="1">
        <f t="shared" si="4"/>
        <v>21.766350195487341</v>
      </c>
      <c r="N14" s="4">
        <f t="shared" si="0"/>
        <v>0.85279320149866533</v>
      </c>
      <c r="O14" s="1">
        <f t="shared" si="1"/>
        <v>-26.039390862341182</v>
      </c>
      <c r="P14" s="1">
        <f t="shared" si="5"/>
        <v>24.775826157796171</v>
      </c>
      <c r="Q14" s="1">
        <f t="shared" si="6"/>
        <v>-5.4826108376066198</v>
      </c>
      <c r="R14" s="1">
        <f t="shared" si="7"/>
        <v>-5.9350500000000013</v>
      </c>
      <c r="S14" s="1">
        <f t="shared" si="8"/>
        <v>35.316000000000003</v>
      </c>
      <c r="T14" s="1">
        <f t="shared" si="9"/>
        <v>-18.571940832637605</v>
      </c>
      <c r="U14" s="1">
        <f t="shared" si="10"/>
        <v>-16.686748687619708</v>
      </c>
      <c r="V14" s="1">
        <f t="shared" si="11"/>
        <v>8.1528770705324582</v>
      </c>
      <c r="W14">
        <f>ABS(Q14+'Impact angle &amp; other outputs'!$C$5)</f>
        <v>44.517389162393378</v>
      </c>
      <c r="X14">
        <v>12</v>
      </c>
    </row>
    <row r="15" spans="3:24" x14ac:dyDescent="0.25">
      <c r="J15" s="1">
        <v>1.2</v>
      </c>
      <c r="K15" s="1">
        <f t="shared" si="2"/>
        <v>19.093380597106787</v>
      </c>
      <c r="L15" s="1">
        <f t="shared" si="3"/>
        <v>-10.309718720657278</v>
      </c>
      <c r="M15" s="1">
        <f t="shared" si="4"/>
        <v>21.699020317172042</v>
      </c>
      <c r="N15" s="4">
        <f t="shared" si="0"/>
        <v>0.84752546890508118</v>
      </c>
      <c r="O15" s="1">
        <f t="shared" si="1"/>
        <v>-28.3674041308082</v>
      </c>
      <c r="P15" s="1">
        <f t="shared" si="5"/>
        <v>26.708340257350763</v>
      </c>
      <c r="Q15" s="1">
        <f t="shared" si="6"/>
        <v>-6.4758561500480862</v>
      </c>
      <c r="R15" s="1">
        <f t="shared" si="7"/>
        <v>-7.0632000000000001</v>
      </c>
      <c r="S15" s="1">
        <f t="shared" si="8"/>
        <v>35.316000000000003</v>
      </c>
      <c r="T15" s="1">
        <f t="shared" si="9"/>
        <v>-18.457221322821773</v>
      </c>
      <c r="U15" s="1">
        <f t="shared" si="10"/>
        <v>-16.240860017204657</v>
      </c>
      <c r="V15" s="1">
        <f t="shared" si="11"/>
        <v>8.7694632025677546</v>
      </c>
      <c r="W15">
        <f>ABS(Q15+'Impact angle &amp; other outputs'!$C$5)</f>
        <v>43.524143849951912</v>
      </c>
      <c r="X15">
        <v>13</v>
      </c>
    </row>
    <row r="16" spans="3:24" x14ac:dyDescent="0.25">
      <c r="J16" s="1">
        <v>1.3</v>
      </c>
      <c r="K16" s="1">
        <f t="shared" si="2"/>
        <v>18.642245596628879</v>
      </c>
      <c r="L16" s="1">
        <f t="shared" si="3"/>
        <v>-11.047122520585953</v>
      </c>
      <c r="M16" s="1">
        <f t="shared" si="4"/>
        <v>21.66961552196684</v>
      </c>
      <c r="N16" s="4">
        <f t="shared" si="0"/>
        <v>0.84523002636575917</v>
      </c>
      <c r="O16" s="1">
        <f t="shared" si="1"/>
        <v>-30.650362858160758</v>
      </c>
      <c r="P16" s="1">
        <f t="shared" si="5"/>
        <v>28.595121567037548</v>
      </c>
      <c r="Q16" s="1">
        <f t="shared" si="6"/>
        <v>-7.5436982121102485</v>
      </c>
      <c r="R16" s="1">
        <f t="shared" si="7"/>
        <v>-8.2894500000000004</v>
      </c>
      <c r="S16" s="1">
        <f t="shared" si="8"/>
        <v>35.316000000000003</v>
      </c>
      <c r="T16" s="1">
        <f t="shared" si="9"/>
        <v>-18.407231685298761</v>
      </c>
      <c r="U16" s="1">
        <f t="shared" si="10"/>
        <v>-15.83563554616507</v>
      </c>
      <c r="V16" s="1">
        <f t="shared" si="11"/>
        <v>9.3839663876902293</v>
      </c>
      <c r="W16">
        <f>ABS(Q16+'Impact angle &amp; other outputs'!$C$5)</f>
        <v>42.45630178788975</v>
      </c>
      <c r="X16">
        <v>14</v>
      </c>
    </row>
    <row r="17" spans="10:24" x14ac:dyDescent="0.25">
      <c r="J17" s="1">
        <v>1.4</v>
      </c>
      <c r="K17" s="1">
        <f t="shared" si="2"/>
        <v>18.202366831457628</v>
      </c>
      <c r="L17" s="1">
        <f t="shared" si="3"/>
        <v>-11.767456787594556</v>
      </c>
      <c r="M17" s="1">
        <f t="shared" si="4"/>
        <v>21.674851729939331</v>
      </c>
      <c r="N17" s="4">
        <f t="shared" si="0"/>
        <v>0.84563855552673717</v>
      </c>
      <c r="O17" s="1">
        <f t="shared" si="1"/>
        <v>-32.881839379913984</v>
      </c>
      <c r="P17" s="1">
        <f t="shared" si="5"/>
        <v>30.437352188441871</v>
      </c>
      <c r="Q17" s="1">
        <f t="shared" si="6"/>
        <v>-8.6844271775192716</v>
      </c>
      <c r="R17" s="1">
        <f t="shared" si="7"/>
        <v>-9.6137999999999995</v>
      </c>
      <c r="S17" s="1">
        <f t="shared" si="8"/>
        <v>35.316000000000003</v>
      </c>
      <c r="T17" s="1">
        <f t="shared" si="9"/>
        <v>-18.416128542582282</v>
      </c>
      <c r="U17" s="1">
        <f t="shared" si="10"/>
        <v>-15.465717206467742</v>
      </c>
      <c r="V17" s="1">
        <f t="shared" si="11"/>
        <v>9.9982689394955475</v>
      </c>
      <c r="W17">
        <f>ABS(Q17+'Impact angle &amp; other outputs'!$C$5)</f>
        <v>41.315572822480732</v>
      </c>
      <c r="X17">
        <v>15</v>
      </c>
    </row>
    <row r="18" spans="10:24" x14ac:dyDescent="0.25">
      <c r="J18" s="1">
        <v>1.5</v>
      </c>
      <c r="K18" s="1">
        <f t="shared" si="2"/>
        <v>17.772763575722411</v>
      </c>
      <c r="L18" s="1">
        <f t="shared" si="3"/>
        <v>-12.470727094830792</v>
      </c>
      <c r="M18" s="1">
        <f t="shared" si="4"/>
        <v>21.711521351399401</v>
      </c>
      <c r="N18" s="4">
        <f t="shared" si="0"/>
        <v>0.84850228690608975</v>
      </c>
      <c r="O18" s="1">
        <f t="shared" si="1"/>
        <v>-35.056429356323214</v>
      </c>
      <c r="P18" s="1">
        <f t="shared" si="5"/>
        <v>32.236108708800877</v>
      </c>
      <c r="Q18" s="1">
        <f t="shared" si="6"/>
        <v>-9.8963363716405404</v>
      </c>
      <c r="R18" s="1">
        <f t="shared" si="7"/>
        <v>-11.036250000000001</v>
      </c>
      <c r="S18" s="1">
        <f t="shared" si="8"/>
        <v>35.316000000000003</v>
      </c>
      <c r="T18" s="1">
        <f t="shared" si="9"/>
        <v>-18.478494248177071</v>
      </c>
      <c r="U18" s="1">
        <f t="shared" si="10"/>
        <v>-15.126250445228695</v>
      </c>
      <c r="V18" s="1">
        <f t="shared" si="11"/>
        <v>10.613731537406238</v>
      </c>
      <c r="W18">
        <f>ABS(Q18+'Impact angle &amp; other outputs'!$C$5)</f>
        <v>40.103663628359456</v>
      </c>
      <c r="X18">
        <v>16</v>
      </c>
    </row>
    <row r="19" spans="10:24" x14ac:dyDescent="0.25">
      <c r="J19" s="1">
        <v>1.6</v>
      </c>
      <c r="K19" s="1">
        <f t="shared" si="2"/>
        <v>17.352589952243836</v>
      </c>
      <c r="L19" s="1">
        <f t="shared" si="3"/>
        <v>-13.156901218791731</v>
      </c>
      <c r="M19" s="1">
        <f t="shared" si="4"/>
        <v>21.776510917310816</v>
      </c>
      <c r="N19" s="4">
        <f t="shared" si="0"/>
        <v>0.85358956991716284</v>
      </c>
      <c r="O19" s="1">
        <f t="shared" si="1"/>
        <v>-37.169755513256248</v>
      </c>
      <c r="P19" s="1">
        <f t="shared" si="5"/>
        <v>33.992376385199194</v>
      </c>
      <c r="Q19" s="1">
        <f t="shared" si="6"/>
        <v>-11.177717787321669</v>
      </c>
      <c r="R19" s="1">
        <f t="shared" si="7"/>
        <v>-12.556800000000003</v>
      </c>
      <c r="S19" s="1">
        <f t="shared" si="8"/>
        <v>35.316000000000003</v>
      </c>
      <c r="T19" s="1">
        <f t="shared" si="9"/>
        <v>-18.589283967084885</v>
      </c>
      <c r="U19" s="1">
        <f t="shared" si="10"/>
        <v>-14.812851489915314</v>
      </c>
      <c r="V19" s="1">
        <f t="shared" si="11"/>
        <v>11.231246998736731</v>
      </c>
      <c r="W19">
        <f>ABS(Q19+'Impact angle &amp; other outputs'!$C$5)</f>
        <v>38.822282212678331</v>
      </c>
      <c r="X19">
        <v>17</v>
      </c>
    </row>
    <row r="20" spans="10:24" x14ac:dyDescent="0.25">
      <c r="J20" s="1">
        <v>1.7</v>
      </c>
      <c r="K20" s="1">
        <f t="shared" si="2"/>
        <v>16.941121855301745</v>
      </c>
      <c r="L20" s="1">
        <f t="shared" si="3"/>
        <v>-13.825922135493487</v>
      </c>
      <c r="M20" s="1">
        <f t="shared" si="4"/>
        <v>21.866818072433656</v>
      </c>
      <c r="N20" s="4">
        <f t="shared" si="0"/>
        <v>0.86068391870324013</v>
      </c>
      <c r="O20" s="1">
        <f t="shared" si="1"/>
        <v>-39.218437744254842</v>
      </c>
      <c r="P20" s="1">
        <f t="shared" si="5"/>
        <v>35.707061975576472</v>
      </c>
      <c r="Q20" s="1">
        <f t="shared" si="6"/>
        <v>-12.526858955035928</v>
      </c>
      <c r="R20" s="1">
        <f t="shared" si="7"/>
        <v>-14.17545</v>
      </c>
      <c r="S20" s="1">
        <f t="shared" si="8"/>
        <v>35.316000000000003</v>
      </c>
      <c r="T20" s="1">
        <f t="shared" si="9"/>
        <v>-18.743783118426123</v>
      </c>
      <c r="U20" s="1">
        <f t="shared" si="10"/>
        <v>-14.521578438470272</v>
      </c>
      <c r="V20" s="1">
        <f t="shared" si="11"/>
        <v>11.851293821602408</v>
      </c>
      <c r="W20">
        <f>ABS(Q20+'Impact angle &amp; other outputs'!$C$5)</f>
        <v>37.473141044964073</v>
      </c>
      <c r="X20">
        <v>18</v>
      </c>
    </row>
    <row r="21" spans="10:24" x14ac:dyDescent="0.25">
      <c r="J21" s="1">
        <v>1.8</v>
      </c>
      <c r="K21" s="1">
        <f t="shared" si="2"/>
        <v>16.537744676455347</v>
      </c>
      <c r="L21" s="1">
        <f t="shared" si="3"/>
        <v>-14.477719529337865</v>
      </c>
      <c r="M21" s="1">
        <f t="shared" si="4"/>
        <v>21.979566914609535</v>
      </c>
      <c r="N21" s="4">
        <f t="shared" si="0"/>
        <v>0.86958245115683663</v>
      </c>
      <c r="O21" s="1">
        <f t="shared" si="1"/>
        <v>-41.200036255465108</v>
      </c>
      <c r="P21" s="1">
        <f t="shared" si="5"/>
        <v>37.381005302164326</v>
      </c>
      <c r="Q21" s="1">
        <f t="shared" si="6"/>
        <v>-13.942041038277498</v>
      </c>
      <c r="R21" s="1">
        <f t="shared" si="7"/>
        <v>-15.892200000000003</v>
      </c>
      <c r="S21" s="1">
        <f t="shared" si="8"/>
        <v>35.316000000000003</v>
      </c>
      <c r="T21" s="1">
        <f t="shared" si="9"/>
        <v>-18.937573380748891</v>
      </c>
      <c r="U21" s="1">
        <f t="shared" si="10"/>
        <v>-14.248904656728817</v>
      </c>
      <c r="V21" s="1">
        <f t="shared" si="11"/>
        <v>12.473989002508413</v>
      </c>
      <c r="W21">
        <f>ABS(Q21+'Impact angle &amp; other outputs'!$C$5)</f>
        <v>36.057958961722505</v>
      </c>
      <c r="X21">
        <v>19</v>
      </c>
    </row>
    <row r="22" spans="10:24" x14ac:dyDescent="0.25">
      <c r="J22" s="1">
        <v>1.9</v>
      </c>
      <c r="K22" s="1">
        <f t="shared" si="2"/>
        <v>16.141941769323992</v>
      </c>
      <c r="L22" s="1">
        <f t="shared" si="3"/>
        <v>-15.11221983482374</v>
      </c>
      <c r="M22" s="1">
        <f t="shared" si="4"/>
        <v>22.112020993574664</v>
      </c>
      <c r="N22" s="4">
        <f t="shared" si="0"/>
        <v>0.88009465035651591</v>
      </c>
      <c r="O22" s="1">
        <f t="shared" si="1"/>
        <v>-43.112974901382096</v>
      </c>
      <c r="P22" s="1">
        <f t="shared" si="5"/>
        <v>39.014989624453293</v>
      </c>
      <c r="Q22" s="1">
        <f t="shared" si="6"/>
        <v>-15.421538006485576</v>
      </c>
      <c r="R22" s="1">
        <f t="shared" si="7"/>
        <v>-17.707049999999999</v>
      </c>
      <c r="S22" s="1">
        <f t="shared" si="8"/>
        <v>35.316000000000003</v>
      </c>
      <c r="T22" s="1">
        <f t="shared" si="9"/>
        <v>-19.166505718875239</v>
      </c>
      <c r="U22" s="1">
        <f t="shared" si="10"/>
        <v>-13.991693446989798</v>
      </c>
      <c r="V22" s="1">
        <f t="shared" si="11"/>
        <v>13.09913951208781</v>
      </c>
      <c r="W22">
        <f>ABS(Q22+'Impact angle &amp; other outputs'!$C$5)</f>
        <v>34.578461993514424</v>
      </c>
      <c r="X22">
        <v>20</v>
      </c>
    </row>
    <row r="23" spans="10:24" x14ac:dyDescent="0.25">
      <c r="J23" s="1">
        <v>2</v>
      </c>
      <c r="K23" s="1">
        <f t="shared" si="2"/>
        <v>15.75328361801872</v>
      </c>
      <c r="L23" s="1">
        <f t="shared" si="3"/>
        <v>-15.729354848376857</v>
      </c>
      <c r="M23" s="1">
        <f t="shared" si="4"/>
        <v>22.261593579433921</v>
      </c>
      <c r="N23" s="4">
        <f t="shared" si="0"/>
        <v>0.89204138765260843</v>
      </c>
      <c r="O23" s="1">
        <f t="shared" si="1"/>
        <v>-44.956451640898109</v>
      </c>
      <c r="P23" s="1">
        <f t="shared" si="5"/>
        <v>40.609750893820433</v>
      </c>
      <c r="Q23" s="1">
        <f t="shared" si="6"/>
        <v>-16.963616740645609</v>
      </c>
      <c r="R23" s="1">
        <f t="shared" si="7"/>
        <v>-19.62</v>
      </c>
      <c r="S23" s="1">
        <f t="shared" si="8"/>
        <v>35.316000000000003</v>
      </c>
      <c r="T23" s="1">
        <f t="shared" si="9"/>
        <v>-19.426679108879036</v>
      </c>
      <c r="U23" s="1">
        <f t="shared" si="10"/>
        <v>-13.747173339878781</v>
      </c>
      <c r="V23" s="1">
        <f t="shared" si="11"/>
        <v>13.726291792129556</v>
      </c>
      <c r="W23">
        <f>ABS(Q23+'Impact angle &amp; other outputs'!$C$5)</f>
        <v>33.036383259354395</v>
      </c>
      <c r="X23">
        <v>21</v>
      </c>
    </row>
    <row r="24" spans="10:24" x14ac:dyDescent="0.25">
      <c r="J24" s="1">
        <v>2.1</v>
      </c>
      <c r="K24" s="1">
        <f t="shared" si="2"/>
        <v>15.371417691910976</v>
      </c>
      <c r="L24" s="1">
        <f t="shared" si="3"/>
        <v>-16.329068965262149</v>
      </c>
      <c r="M24" s="1">
        <f t="shared" si="4"/>
        <v>22.42585505909376</v>
      </c>
      <c r="N24" s="4">
        <f t="shared" si="0"/>
        <v>0.90525415523666608</v>
      </c>
      <c r="O24" s="1">
        <f t="shared" si="1"/>
        <v>-46.7303423312229</v>
      </c>
      <c r="P24" s="1">
        <f t="shared" si="5"/>
        <v>42.16598595931692</v>
      </c>
      <c r="Q24" s="1">
        <f t="shared" si="6"/>
        <v>-18.566537931327559</v>
      </c>
      <c r="R24" s="1">
        <f t="shared" si="7"/>
        <v>-21.631050000000002</v>
      </c>
      <c r="S24" s="1">
        <f t="shared" si="8"/>
        <v>35.316000000000003</v>
      </c>
      <c r="T24" s="1">
        <f t="shared" si="9"/>
        <v>-19.714423825154068</v>
      </c>
      <c r="U24" s="1">
        <f t="shared" si="10"/>
        <v>-13.512913660294137</v>
      </c>
      <c r="V24" s="1">
        <f t="shared" si="11"/>
        <v>14.354778687504673</v>
      </c>
      <c r="W24">
        <f>ABS(Q24+'Impact angle &amp; other outputs'!$C$5)</f>
        <v>31.433462068672441</v>
      </c>
      <c r="X24">
        <v>22</v>
      </c>
    </row>
    <row r="25" spans="10:24" x14ac:dyDescent="0.25">
      <c r="J25" s="1">
        <v>2.2000000000000002</v>
      </c>
      <c r="K25" s="1">
        <f t="shared" si="2"/>
        <v>14.996058979125028</v>
      </c>
      <c r="L25" s="1">
        <f t="shared" si="3"/>
        <v>-16.911325112831463</v>
      </c>
      <c r="M25" s="1">
        <f t="shared" si="4"/>
        <v>22.602537511909595</v>
      </c>
      <c r="N25" s="4">
        <f t="shared" si="0"/>
        <v>0.91957446355910477</v>
      </c>
      <c r="O25" s="1">
        <f t="shared" si="1"/>
        <v>-48.435103069885677</v>
      </c>
      <c r="P25" s="1">
        <f t="shared" si="5"/>
        <v>43.684359792868719</v>
      </c>
      <c r="Q25" s="1">
        <f t="shared" si="6"/>
        <v>-20.228557635232242</v>
      </c>
      <c r="R25" s="1">
        <f t="shared" si="7"/>
        <v>-23.740200000000005</v>
      </c>
      <c r="S25" s="1">
        <f t="shared" si="8"/>
        <v>35.316000000000003</v>
      </c>
      <c r="T25" s="1">
        <f t="shared" si="9"/>
        <v>-20.026288317509398</v>
      </c>
      <c r="U25" s="1">
        <f t="shared" si="10"/>
        <v>-13.286800235774102</v>
      </c>
      <c r="V25" s="1">
        <f t="shared" si="11"/>
        <v>14.983763321363783</v>
      </c>
      <c r="W25">
        <f>ABS(Q25+'Impact angle &amp; other outputs'!$C$5)</f>
        <v>29.771442364767758</v>
      </c>
      <c r="X25">
        <v>23</v>
      </c>
    </row>
    <row r="26" spans="10:24" x14ac:dyDescent="0.25">
      <c r="J26" s="1">
        <v>2.2999999999999998</v>
      </c>
      <c r="K26" s="1">
        <f t="shared" si="2"/>
        <v>14.62698119479797</v>
      </c>
      <c r="L26" s="1">
        <f t="shared" si="3"/>
        <v>-17.476109465015799</v>
      </c>
      <c r="M26" s="1">
        <f t="shared" si="4"/>
        <v>22.789536654047801</v>
      </c>
      <c r="N26" s="4">
        <f t="shared" si="0"/>
        <v>0.93485336563113874</v>
      </c>
      <c r="O26" s="1">
        <f t="shared" si="1"/>
        <v>-50.071675166853638</v>
      </c>
      <c r="P26" s="1">
        <f t="shared" si="5"/>
        <v>45.165511801564861</v>
      </c>
      <c r="Q26" s="1">
        <f t="shared" si="6"/>
        <v>-21.947929364124597</v>
      </c>
      <c r="R26" s="1">
        <f t="shared" si="7"/>
        <v>-25.947449999999996</v>
      </c>
      <c r="S26" s="1">
        <f t="shared" si="8"/>
        <v>35.316000000000003</v>
      </c>
      <c r="T26" s="1">
        <f t="shared" si="9"/>
        <v>-20.359028851522584</v>
      </c>
      <c r="U26" s="1">
        <f t="shared" si="10"/>
        <v>-13.067011263815122</v>
      </c>
      <c r="V26" s="1">
        <f t="shared" si="11"/>
        <v>15.61227953914667</v>
      </c>
      <c r="W26">
        <f>ABS(Q26+'Impact angle &amp; other outputs'!$C$5)</f>
        <v>28.052070635875403</v>
      </c>
      <c r="X26">
        <v>24</v>
      </c>
    </row>
    <row r="27" spans="10:24" x14ac:dyDescent="0.25">
      <c r="J27" s="1">
        <v>2.4</v>
      </c>
      <c r="K27" s="1">
        <f t="shared" si="2"/>
        <v>14.264008659691994</v>
      </c>
      <c r="L27" s="1">
        <f t="shared" si="3"/>
        <v>-18.023435033372838</v>
      </c>
      <c r="M27" s="1">
        <f t="shared" si="4"/>
        <v>22.984911430022514</v>
      </c>
      <c r="N27" s="4">
        <f t="shared" si="0"/>
        <v>0.95095107620276331</v>
      </c>
      <c r="O27" s="1">
        <f t="shared" si="1"/>
        <v>-51.641395714776984</v>
      </c>
      <c r="P27" s="1">
        <f t="shared" si="5"/>
        <v>46.610061294289359</v>
      </c>
      <c r="Q27" s="1">
        <f t="shared" si="6"/>
        <v>-23.72290658904403</v>
      </c>
      <c r="R27" s="1">
        <f t="shared" si="7"/>
        <v>-28.252800000000001</v>
      </c>
      <c r="S27" s="1">
        <f t="shared" si="8"/>
        <v>35.316000000000003</v>
      </c>
      <c r="T27" s="1">
        <f t="shared" si="9"/>
        <v>-20.709601215082408</v>
      </c>
      <c r="U27" s="1">
        <f t="shared" si="10"/>
        <v>-12.851993446659714</v>
      </c>
      <c r="V27" s="1">
        <f t="shared" si="11"/>
        <v>16.239268669948121</v>
      </c>
      <c r="W27">
        <f>ABS(Q27+'Impact angle &amp; other outputs'!$C$5)</f>
        <v>26.27709341095597</v>
      </c>
      <c r="X27">
        <v>25</v>
      </c>
    </row>
    <row r="28" spans="10:24" x14ac:dyDescent="0.25">
      <c r="J28" s="1">
        <v>2.5</v>
      </c>
      <c r="K28" s="1">
        <f t="shared" si="2"/>
        <v>13.907008841729224</v>
      </c>
      <c r="L28" s="1">
        <f t="shared" si="3"/>
        <v>-18.553344236985392</v>
      </c>
      <c r="M28" s="1">
        <f t="shared" si="4"/>
        <v>23.18688157773731</v>
      </c>
      <c r="N28" s="4">
        <f t="shared" si="0"/>
        <v>0.96773665914002505</v>
      </c>
      <c r="O28" s="1">
        <f t="shared" si="1"/>
        <v>-53.145915716433329</v>
      </c>
      <c r="P28" s="1">
        <f t="shared" si="5"/>
        <v>48.018612169360424</v>
      </c>
      <c r="Q28" s="1">
        <f t="shared" si="6"/>
        <v>-25.551745552561943</v>
      </c>
      <c r="R28" s="1">
        <f t="shared" si="7"/>
        <v>-30.65625</v>
      </c>
      <c r="S28" s="1">
        <f t="shared" si="8"/>
        <v>35.316000000000003</v>
      </c>
      <c r="T28" s="1">
        <f t="shared" si="9"/>
        <v>-21.075153910160552</v>
      </c>
      <c r="U28" s="1">
        <f t="shared" si="10"/>
        <v>-12.640438550857876</v>
      </c>
      <c r="V28" s="1">
        <f t="shared" si="11"/>
        <v>16.863612471203837</v>
      </c>
      <c r="W28">
        <f>ABS(Q28+'Impact angle &amp; other outputs'!$C$5)</f>
        <v>24.448254447438057</v>
      </c>
      <c r="X28">
        <v>26</v>
      </c>
    </row>
    <row r="29" spans="10:24" x14ac:dyDescent="0.25">
      <c r="J29" s="1">
        <v>2.6</v>
      </c>
      <c r="K29" s="1">
        <f t="shared" si="2"/>
        <v>13.555885548649838</v>
      </c>
      <c r="L29" s="1">
        <f t="shared" si="3"/>
        <v>-19.065910557229731</v>
      </c>
      <c r="M29" s="1">
        <f t="shared" si="4"/>
        <v>23.393823509302145</v>
      </c>
      <c r="N29" s="4">
        <f t="shared" si="0"/>
        <v>0.9850877610918799</v>
      </c>
      <c r="O29" s="1">
        <f t="shared" si="1"/>
        <v>-54.587126875307511</v>
      </c>
      <c r="P29" s="1">
        <f t="shared" si="5"/>
        <v>49.391756888879378</v>
      </c>
      <c r="Q29" s="1">
        <f t="shared" si="6"/>
        <v>-27.4327082922727</v>
      </c>
      <c r="R29" s="1">
        <f t="shared" si="7"/>
        <v>-33.157800000000002</v>
      </c>
      <c r="S29" s="1">
        <f t="shared" si="8"/>
        <v>35.316000000000003</v>
      </c>
      <c r="T29" s="1">
        <f t="shared" si="9"/>
        <v>-21.453022352667617</v>
      </c>
      <c r="U29" s="1">
        <f t="shared" si="10"/>
        <v>-12.43126056626663</v>
      </c>
      <c r="V29" s="1">
        <f t="shared" si="11"/>
        <v>17.484162227502946</v>
      </c>
      <c r="W29">
        <f>ABS(Q29+'Impact angle &amp; other outputs'!$C$5)</f>
        <v>22.5672917077273</v>
      </c>
      <c r="X29">
        <v>27</v>
      </c>
    </row>
    <row r="30" spans="10:24" x14ac:dyDescent="0.25">
      <c r="J30" s="1">
        <v>2.7</v>
      </c>
      <c r="K30" s="1">
        <f t="shared" si="2"/>
        <v>13.210572755142431</v>
      </c>
      <c r="L30" s="1">
        <f t="shared" si="3"/>
        <v>-19.561239384243539</v>
      </c>
      <c r="M30" s="1">
        <f t="shared" si="4"/>
        <v>23.604264842748059</v>
      </c>
      <c r="N30" s="4">
        <f t="shared" si="0"/>
        <v>1.0028903737798656</v>
      </c>
      <c r="O30" s="1">
        <f t="shared" si="1"/>
        <v>-55.967097476540836</v>
      </c>
      <c r="P30" s="1">
        <f t="shared" si="5"/>
        <v>50.730079804068993</v>
      </c>
      <c r="Q30" s="1">
        <f t="shared" si="6"/>
        <v>-29.364065789346366</v>
      </c>
      <c r="R30" s="1">
        <f t="shared" si="7"/>
        <v>-35.757450000000006</v>
      </c>
      <c r="S30" s="1">
        <f t="shared" si="8"/>
        <v>35.316000000000003</v>
      </c>
      <c r="T30" s="1">
        <f t="shared" si="9"/>
        <v>-21.840723695650414</v>
      </c>
      <c r="U30" s="1">
        <f t="shared" si="10"/>
        <v>-12.223573635041538</v>
      </c>
      <c r="V30" s="1">
        <f t="shared" si="11"/>
        <v>18.099764063060682</v>
      </c>
      <c r="W30">
        <f>ABS(Q30+'Impact angle &amp; other outputs'!$C$5)</f>
        <v>20.635934210653634</v>
      </c>
      <c r="X30">
        <v>28</v>
      </c>
    </row>
    <row r="31" spans="10:24" x14ac:dyDescent="0.25">
      <c r="J31" s="1">
        <v>2.8</v>
      </c>
      <c r="K31" s="1">
        <f t="shared" si="2"/>
        <v>12.871029043057945</v>
      </c>
      <c r="L31" s="1">
        <f t="shared" si="3"/>
        <v>-20.039468160269628</v>
      </c>
      <c r="M31" s="1">
        <f t="shared" si="4"/>
        <v>23.816877897274892</v>
      </c>
      <c r="N31" s="4">
        <f t="shared" si="0"/>
        <v>1.0210386109926624</v>
      </c>
      <c r="O31" s="1">
        <f t="shared" si="1"/>
        <v>-57.288017277224256</v>
      </c>
      <c r="P31" s="1">
        <f t="shared" si="5"/>
        <v>52.034159893979009</v>
      </c>
      <c r="Q31" s="1">
        <f t="shared" si="6"/>
        <v>-31.344101166572017</v>
      </c>
      <c r="R31" s="1">
        <f t="shared" si="7"/>
        <v>-38.455199999999998</v>
      </c>
      <c r="S31" s="1">
        <f t="shared" si="8"/>
        <v>35.316000000000003</v>
      </c>
      <c r="T31" s="1">
        <f t="shared" si="9"/>
        <v>-22.235951972729097</v>
      </c>
      <c r="U31" s="1">
        <f t="shared" si="10"/>
        <v>-12.016670903526967</v>
      </c>
      <c r="V31" s="1">
        <f t="shared" si="11"/>
        <v>18.709280598939216</v>
      </c>
      <c r="W31">
        <f>ABS(Q31+'Impact angle &amp; other outputs'!$C$5)</f>
        <v>18.655898833427983</v>
      </c>
      <c r="X31">
        <v>29</v>
      </c>
    </row>
    <row r="32" spans="10:24" x14ac:dyDescent="0.25">
      <c r="J32" s="1">
        <v>2.9</v>
      </c>
      <c r="K32" s="1">
        <f t="shared" si="2"/>
        <v>12.537232629071084</v>
      </c>
      <c r="L32" s="1">
        <f t="shared" si="3"/>
        <v>-20.500765921410206</v>
      </c>
      <c r="M32" s="1">
        <f t="shared" si="4"/>
        <v>24.030472433139941</v>
      </c>
      <c r="N32" s="4">
        <f t="shared" si="0"/>
        <v>1.0394344896478176</v>
      </c>
      <c r="O32" s="1">
        <f t="shared" si="1"/>
        <v>-58.552150969312805</v>
      </c>
      <c r="P32" s="1">
        <f t="shared" si="5"/>
        <v>53.304572977585458</v>
      </c>
      <c r="Q32" s="1">
        <f t="shared" si="6"/>
        <v>-33.371112870656013</v>
      </c>
      <c r="R32" s="1">
        <f t="shared" si="7"/>
        <v>-41.251049999999999</v>
      </c>
      <c r="S32" s="1">
        <f t="shared" si="8"/>
        <v>35.316000000000003</v>
      </c>
      <c r="T32" s="1">
        <f t="shared" si="9"/>
        <v>-22.636573330108035</v>
      </c>
      <c r="U32" s="1">
        <f t="shared" si="10"/>
        <v>-11.810004424765612</v>
      </c>
      <c r="V32" s="1">
        <f t="shared" si="11"/>
        <v>19.311609141041949</v>
      </c>
      <c r="W32">
        <f>ABS(Q32+'Impact angle &amp; other outputs'!$C$5)</f>
        <v>16.628887129343987</v>
      </c>
      <c r="X32">
        <v>30</v>
      </c>
    </row>
    <row r="33" spans="10:24" x14ac:dyDescent="0.25">
      <c r="J33" s="1">
        <v>3</v>
      </c>
      <c r="K33" s="1">
        <f t="shared" si="2"/>
        <v>12.209176950605373</v>
      </c>
      <c r="L33" s="1">
        <f t="shared" si="3"/>
        <v>-20.94533233415904</v>
      </c>
      <c r="M33" s="1">
        <f t="shared" si="4"/>
        <v>24.243987881525634</v>
      </c>
      <c r="N33" s="4">
        <f t="shared" si="0"/>
        <v>1.0579877071192114</v>
      </c>
      <c r="O33" s="1">
        <f t="shared" si="1"/>
        <v>-59.761799550578871</v>
      </c>
      <c r="P33" s="1">
        <f t="shared" si="5"/>
        <v>54.541893456569284</v>
      </c>
      <c r="Q33" s="1">
        <f t="shared" si="6"/>
        <v>-35.443417783434477</v>
      </c>
      <c r="R33" s="1">
        <f t="shared" si="7"/>
        <v>-44.145000000000003</v>
      </c>
      <c r="S33" s="1">
        <f t="shared" si="8"/>
        <v>35.316000000000003</v>
      </c>
      <c r="T33" s="1">
        <f t="shared" si="9"/>
        <v>-23.040621177262828</v>
      </c>
      <c r="U33" s="1">
        <f t="shared" si="10"/>
        <v>-11.603166210928052</v>
      </c>
      <c r="V33" s="1">
        <f t="shared" si="11"/>
        <v>19.905696624728055</v>
      </c>
      <c r="W33">
        <f>ABS(Q33+'Impact angle &amp; other outputs'!$C$5)</f>
        <v>14.556582216565523</v>
      </c>
      <c r="X33">
        <v>31</v>
      </c>
    </row>
    <row r="34" spans="10:24" x14ac:dyDescent="0.25">
      <c r="J34" s="1">
        <v>3.1</v>
      </c>
      <c r="K34" s="1">
        <f t="shared" si="2"/>
        <v>11.886866778079593</v>
      </c>
      <c r="L34" s="1">
        <f t="shared" si="3"/>
        <v>-21.373396316805483</v>
      </c>
      <c r="M34" s="1">
        <f t="shared" si="4"/>
        <v>24.456485273134536</v>
      </c>
      <c r="N34" s="4">
        <f t="shared" si="0"/>
        <v>1.0766154094470834</v>
      </c>
      <c r="O34" s="1">
        <f t="shared" si="1"/>
        <v>-60.919268812480411</v>
      </c>
      <c r="P34" s="1">
        <f t="shared" si="5"/>
        <v>55.746695643003534</v>
      </c>
      <c r="Q34" s="1">
        <f t="shared" si="6"/>
        <v>-37.559354215982708</v>
      </c>
      <c r="R34" s="1">
        <f t="shared" si="7"/>
        <v>-47.137050000000009</v>
      </c>
      <c r="S34" s="1">
        <f t="shared" si="8"/>
        <v>35.316000000000003</v>
      </c>
      <c r="T34" s="1">
        <f t="shared" si="9"/>
        <v>-23.446291139069828</v>
      </c>
      <c r="U34" s="1">
        <f t="shared" si="10"/>
        <v>-11.395870506231182</v>
      </c>
      <c r="V34" s="1">
        <f t="shared" si="11"/>
        <v>20.490551568545797</v>
      </c>
      <c r="W34">
        <f>ABS(Q34+'Impact angle &amp; other outputs'!$C$5)</f>
        <v>12.440645784017292</v>
      </c>
      <c r="X34">
        <v>32</v>
      </c>
    </row>
    <row r="35" spans="10:24" x14ac:dyDescent="0.25">
      <c r="J35" s="1">
        <v>3.2</v>
      </c>
      <c r="K35" s="1">
        <f t="shared" si="2"/>
        <v>11.570314819573172</v>
      </c>
      <c r="L35" s="1">
        <f t="shared" si="3"/>
        <v>-21.785214328790321</v>
      </c>
      <c r="M35" s="1">
        <f t="shared" si="4"/>
        <v>24.667139039121778</v>
      </c>
      <c r="N35" s="4">
        <f t="shared" si="0"/>
        <v>1.095241947075658</v>
      </c>
      <c r="O35" s="1">
        <f t="shared" si="1"/>
        <v>-62.026844103503642</v>
      </c>
      <c r="P35" s="1">
        <f t="shared" si="5"/>
        <v>56.919554722886176</v>
      </c>
      <c r="Q35" s="1">
        <f t="shared" si="6"/>
        <v>-39.7172847482625</v>
      </c>
      <c r="R35" s="1">
        <f t="shared" si="7"/>
        <v>-50.227200000000011</v>
      </c>
      <c r="S35" s="1">
        <f t="shared" si="8"/>
        <v>35.316000000000003</v>
      </c>
      <c r="T35" s="1">
        <f t="shared" si="9"/>
        <v>-23.851935736314342</v>
      </c>
      <c r="U35" s="1">
        <f t="shared" si="10"/>
        <v>-11.187937323728251</v>
      </c>
      <c r="V35" s="1">
        <f t="shared" si="11"/>
        <v>21.06525330513729</v>
      </c>
      <c r="W35">
        <f>ABS(Q35+'Impact angle &amp; other outputs'!$C$5)</f>
        <v>10.2827152517375</v>
      </c>
      <c r="X35">
        <v>33</v>
      </c>
    </row>
    <row r="36" spans="10:24" x14ac:dyDescent="0.25">
      <c r="J36" s="1">
        <v>3.3</v>
      </c>
      <c r="K36" s="1">
        <f t="shared" si="2"/>
        <v>11.259538782802943</v>
      </c>
      <c r="L36" s="1">
        <f t="shared" si="3"/>
        <v>-22.181068403647618</v>
      </c>
      <c r="M36" s="1">
        <f t="shared" si="4"/>
        <v>24.875228825655821</v>
      </c>
      <c r="N36" s="4">
        <f t="shared" si="0"/>
        <v>1.1137986164317291</v>
      </c>
      <c r="O36" s="1">
        <f t="shared" si="1"/>
        <v>-63.086770530539546</v>
      </c>
      <c r="P36" s="1">
        <f t="shared" si="5"/>
        <v>58.061047403004977</v>
      </c>
      <c r="Q36" s="1">
        <f t="shared" si="6"/>
        <v>-41.915598884884389</v>
      </c>
      <c r="R36" s="1">
        <f t="shared" si="7"/>
        <v>-53.41545</v>
      </c>
      <c r="S36" s="1">
        <f t="shared" si="8"/>
        <v>35.316000000000003</v>
      </c>
      <c r="T36" s="1">
        <f t="shared" si="9"/>
        <v>-24.256058757846546</v>
      </c>
      <c r="U36" s="1">
        <f t="shared" si="10"/>
        <v>-10.979277264787923</v>
      </c>
      <c r="V36" s="1">
        <f t="shared" si="11"/>
        <v>21.62895876381975</v>
      </c>
      <c r="W36">
        <f>ABS(Q36+'Impact angle &amp; other outputs'!$C$5)</f>
        <v>8.084401115115611</v>
      </c>
      <c r="X36">
        <v>34</v>
      </c>
    </row>
    <row r="37" spans="10:24" x14ac:dyDescent="0.25">
      <c r="J37" s="1">
        <v>3.4</v>
      </c>
      <c r="K37" s="1">
        <f t="shared" si="2"/>
        <v>10.954558858781056</v>
      </c>
      <c r="L37" s="1">
        <f t="shared" si="3"/>
        <v>-22.561263993541516</v>
      </c>
      <c r="M37" s="1">
        <f t="shared" si="4"/>
        <v>25.08013143459921</v>
      </c>
      <c r="N37" s="4">
        <f t="shared" si="0"/>
        <v>1.1322233869981886</v>
      </c>
      <c r="O37" s="1">
        <f t="shared" si="1"/>
        <v>-64.101237801152763</v>
      </c>
      <c r="P37" s="1">
        <f t="shared" si="5"/>
        <v>59.171752285084182</v>
      </c>
      <c r="Q37" s="1">
        <f t="shared" si="6"/>
        <v>-44.152715504743846</v>
      </c>
      <c r="R37" s="1">
        <f t="shared" si="7"/>
        <v>-56.701799999999999</v>
      </c>
      <c r="S37" s="1">
        <f t="shared" si="8"/>
        <v>35.316000000000003</v>
      </c>
      <c r="T37" s="1">
        <f t="shared" si="9"/>
        <v>-24.657309316849449</v>
      </c>
      <c r="U37" s="1">
        <f t="shared" si="10"/>
        <v>-10.76987761866226</v>
      </c>
      <c r="V37" s="1">
        <f t="shared" si="11"/>
        <v>22.180907078517514</v>
      </c>
      <c r="W37">
        <f>ABS(Q37+'Impact angle &amp; other outputs'!$C$5)</f>
        <v>5.8472844952561545</v>
      </c>
      <c r="X37">
        <v>35</v>
      </c>
    </row>
    <row r="38" spans="10:24" x14ac:dyDescent="0.25">
      <c r="J38" s="1">
        <v>3.5</v>
      </c>
      <c r="K38" s="1">
        <f t="shared" si="2"/>
        <v>10.655395591595992</v>
      </c>
      <c r="L38" s="1">
        <f t="shared" si="3"/>
        <v>-22.926127685804918</v>
      </c>
      <c r="M38" s="1">
        <f t="shared" si="4"/>
        <v>25.281312977755608</v>
      </c>
      <c r="N38" s="4">
        <f t="shared" si="0"/>
        <v>1.1504606145826213</v>
      </c>
      <c r="O38" s="1">
        <f t="shared" si="1"/>
        <v>-65.072368972097252</v>
      </c>
      <c r="P38" s="1">
        <f t="shared" si="5"/>
        <v>60.252250007603038</v>
      </c>
      <c r="Q38" s="1">
        <f t="shared" si="6"/>
        <v>-46.427085088711166</v>
      </c>
      <c r="R38" s="1">
        <f t="shared" si="7"/>
        <v>-60.08625</v>
      </c>
      <c r="S38" s="1">
        <f t="shared" si="8"/>
        <v>35.316000000000003</v>
      </c>
      <c r="T38" s="1">
        <f t="shared" si="9"/>
        <v>-25.054475606465985</v>
      </c>
      <c r="U38" s="1">
        <f t="shared" si="10"/>
        <v>-10.559789721435083</v>
      </c>
      <c r="V38" s="1">
        <f t="shared" si="11"/>
        <v>22.72042228819863</v>
      </c>
      <c r="W38">
        <f>ABS(Q38+'Impact angle &amp; other outputs'!$C$5)</f>
        <v>3.5729149112888337</v>
      </c>
      <c r="X38">
        <v>36</v>
      </c>
    </row>
    <row r="39" spans="10:24" x14ac:dyDescent="0.25">
      <c r="J39" s="89">
        <v>3.6</v>
      </c>
      <c r="K39" s="1">
        <f t="shared" si="2"/>
        <v>10.362068099333907</v>
      </c>
      <c r="L39" s="89">
        <f t="shared" si="3"/>
        <v>-23.276004844466069</v>
      </c>
      <c r="M39" s="1">
        <f t="shared" si="4"/>
        <v>25.478321310770092</v>
      </c>
      <c r="N39" s="4">
        <f t="shared" si="0"/>
        <v>1.1684607422667146</v>
      </c>
      <c r="O39" s="1">
        <f t="shared" si="1"/>
        <v>-66.002212443574678</v>
      </c>
      <c r="P39" s="1">
        <f t="shared" si="5"/>
        <v>61.303123192149535</v>
      </c>
      <c r="Q39" s="89">
        <f t="shared" si="6"/>
        <v>-48.737191715224718</v>
      </c>
      <c r="R39" s="1">
        <f t="shared" si="7"/>
        <v>-63.56880000000001</v>
      </c>
      <c r="S39" s="1">
        <f t="shared" si="8"/>
        <v>35.316000000000003</v>
      </c>
      <c r="T39" s="1">
        <f t="shared" si="9"/>
        <v>-25.446478387141791</v>
      </c>
      <c r="U39" s="1">
        <f t="shared" si="10"/>
        <v>-10.349117538773276</v>
      </c>
      <c r="V39" s="1">
        <f t="shared" si="11"/>
        <v>23.246914386127241</v>
      </c>
      <c r="W39">
        <f>ABS(Q39+'Impact angle &amp; other outputs'!$C$5)</f>
        <v>1.2628082847752822</v>
      </c>
      <c r="X39">
        <v>37</v>
      </c>
    </row>
    <row r="40" spans="10:24" x14ac:dyDescent="0.25">
      <c r="J40" s="1">
        <v>3.7</v>
      </c>
      <c r="K40" s="1">
        <f t="shared" si="2"/>
        <v>10.074592612145761</v>
      </c>
      <c r="L40" s="1">
        <f t="shared" si="3"/>
        <v>-23.611257222629202</v>
      </c>
      <c r="M40" s="1">
        <f t="shared" si="4"/>
        <v>25.67077879484496</v>
      </c>
      <c r="N40" s="4">
        <f t="shared" si="0"/>
        <v>1.186179991080951</v>
      </c>
      <c r="O40" s="1">
        <f t="shared" si="1"/>
        <v>-66.892736616977373</v>
      </c>
      <c r="P40" s="1">
        <f t="shared" si="5"/>
        <v>62.324956227723519</v>
      </c>
      <c r="Q40" s="1">
        <f t="shared" si="6"/>
        <v>-51.081554818579484</v>
      </c>
      <c r="R40" s="1">
        <f t="shared" si="7"/>
        <v>-67.149450000000016</v>
      </c>
      <c r="S40" s="1">
        <f t="shared" si="8"/>
        <v>35.316000000000003</v>
      </c>
      <c r="T40" s="1">
        <f t="shared" si="9"/>
        <v>-25.832364250207384</v>
      </c>
      <c r="U40" s="1">
        <f t="shared" si="10"/>
        <v>-10.138007425067267</v>
      </c>
      <c r="V40" s="1">
        <f t="shared" si="11"/>
        <v>23.759878960227752</v>
      </c>
      <c r="W40">
        <f>ABS(Q40+'Impact angle &amp; other outputs'!$C$5)</f>
        <v>1.0815548185794839</v>
      </c>
      <c r="X40">
        <v>38</v>
      </c>
    </row>
    <row r="41" spans="10:24" x14ac:dyDescent="0.25">
      <c r="J41" s="1">
        <v>3.8</v>
      </c>
      <c r="K41" s="1">
        <f t="shared" si="2"/>
        <v>9.7929812947827823</v>
      </c>
      <c r="L41" s="1">
        <f t="shared" si="3"/>
        <v>-23.932260584845096</v>
      </c>
      <c r="M41" s="1">
        <f t="shared" si="4"/>
        <v>25.858375419598495</v>
      </c>
      <c r="N41" s="4">
        <f t="shared" si="0"/>
        <v>1.2035800428136121</v>
      </c>
      <c r="O41" s="1">
        <f t="shared" si="1"/>
        <v>-67.745826711081463</v>
      </c>
      <c r="P41" s="1">
        <f t="shared" si="5"/>
        <v>63.318334923069941</v>
      </c>
      <c r="Q41" s="1">
        <f t="shared" si="6"/>
        <v>-53.45873070895319</v>
      </c>
      <c r="R41" s="1">
        <f t="shared" si="7"/>
        <v>-70.828199999999995</v>
      </c>
      <c r="S41" s="1">
        <f t="shared" si="8"/>
        <v>35.316000000000003</v>
      </c>
      <c r="T41" s="1">
        <f t="shared" si="9"/>
        <v>-26.211298710163121</v>
      </c>
      <c r="U41" s="1">
        <f t="shared" si="10"/>
        <v>-9.9266390024658833</v>
      </c>
      <c r="V41" s="1">
        <f t="shared" si="11"/>
        <v>24.258895650629317</v>
      </c>
      <c r="W41">
        <f>ABS(Q41+'Impact angle &amp; other outputs'!$C$5)</f>
        <v>3.4587307089531905</v>
      </c>
      <c r="X41">
        <v>39</v>
      </c>
    </row>
    <row r="42" spans="10:24" x14ac:dyDescent="0.25">
      <c r="J42" s="1">
        <v>3.9</v>
      </c>
      <c r="K42" s="1">
        <f t="shared" si="2"/>
        <v>9.5172413224920636</v>
      </c>
      <c r="L42" s="1">
        <f t="shared" si="3"/>
        <v>-24.239402372327614</v>
      </c>
      <c r="M42" s="1">
        <f t="shared" si="4"/>
        <v>26.040862308267599</v>
      </c>
      <c r="N42" s="4">
        <f t="shared" si="0"/>
        <v>1.2206277175646738</v>
      </c>
      <c r="O42" s="1">
        <f t="shared" si="1"/>
        <v>-68.563283304598556</v>
      </c>
      <c r="P42" s="1">
        <f t="shared" si="5"/>
        <v>64.283846053933686</v>
      </c>
      <c r="Q42" s="1">
        <f t="shared" si="6"/>
        <v>-55.867313856811826</v>
      </c>
      <c r="R42" s="1">
        <f t="shared" si="7"/>
        <v>-74.605050000000006</v>
      </c>
      <c r="S42" s="1">
        <f t="shared" si="8"/>
        <v>35.316000000000003</v>
      </c>
      <c r="T42" s="1">
        <f t="shared" si="9"/>
        <v>-26.582559182519574</v>
      </c>
      <c r="U42" s="1">
        <f t="shared" si="10"/>
        <v>-9.7152170966759677</v>
      </c>
      <c r="V42" s="1">
        <f t="shared" si="11"/>
        <v>24.743625632809167</v>
      </c>
      <c r="W42">
        <f>ABS(Q42+'Impact angle &amp; other outputs'!$C$5)</f>
        <v>5.8673138568118262</v>
      </c>
      <c r="X42">
        <v>40</v>
      </c>
    </row>
    <row r="43" spans="10:24" x14ac:dyDescent="0.25">
      <c r="J43" s="1">
        <v>4</v>
      </c>
      <c r="K43" s="1">
        <f t="shared" si="2"/>
        <v>9.2473741809177312</v>
      </c>
      <c r="L43" s="1">
        <f t="shared" si="3"/>
        <v>-24.533079438082915</v>
      </c>
      <c r="M43" s="1">
        <f t="shared" si="4"/>
        <v>26.218045616658586</v>
      </c>
      <c r="N43" s="4">
        <f t="shared" si="0"/>
        <v>1.2372946487229428</v>
      </c>
      <c r="O43" s="1">
        <f t="shared" si="1"/>
        <v>-69.3468222397739</v>
      </c>
      <c r="P43" s="1">
        <f t="shared" si="5"/>
        <v>65.222076829104182</v>
      </c>
      <c r="Q43" s="1">
        <f t="shared" si="6"/>
        <v>-58.305937947332353</v>
      </c>
      <c r="R43" s="1">
        <f t="shared" si="7"/>
        <v>-78.48</v>
      </c>
      <c r="S43" s="1">
        <f t="shared" si="8"/>
        <v>35.316000000000003</v>
      </c>
      <c r="T43" s="1">
        <f t="shared" si="9"/>
        <v>-26.945527905521875</v>
      </c>
      <c r="U43" s="1">
        <f t="shared" si="10"/>
        <v>-9.5039646618967861</v>
      </c>
      <c r="V43" s="1">
        <f t="shared" si="11"/>
        <v>25.213808316330859</v>
      </c>
      <c r="W43">
        <f>ABS(Q43+'Impact angle &amp; other outputs'!$C$5)</f>
        <v>8.3059379473323531</v>
      </c>
      <c r="X43">
        <v>41</v>
      </c>
    </row>
    <row r="44" spans="10:24" x14ac:dyDescent="0.25">
      <c r="J44" s="1">
        <v>4.0999999999999996</v>
      </c>
      <c r="K44" s="1">
        <f t="shared" si="2"/>
        <v>8.9833751625317095</v>
      </c>
      <c r="L44" s="1">
        <f t="shared" si="3"/>
        <v>-24.813695873740389</v>
      </c>
      <c r="M44" s="1">
        <f t="shared" si="4"/>
        <v>26.389780829428506</v>
      </c>
      <c r="N44" s="4">
        <f t="shared" si="0"/>
        <v>1.2535569580054902</v>
      </c>
      <c r="O44" s="1">
        <f t="shared" si="1"/>
        <v>-70.098075581439815</v>
      </c>
      <c r="P44" s="1">
        <f t="shared" si="5"/>
        <v>66.133614296276647</v>
      </c>
      <c r="Q44" s="1">
        <f t="shared" si="6"/>
        <v>-60.773276712923511</v>
      </c>
      <c r="R44" s="1">
        <f t="shared" si="7"/>
        <v>-82.453050000000005</v>
      </c>
      <c r="S44" s="1">
        <f t="shared" si="8"/>
        <v>35.316000000000003</v>
      </c>
      <c r="T44" s="1">
        <f t="shared" si="9"/>
        <v>-27.299684863230681</v>
      </c>
      <c r="U44" s="1">
        <f t="shared" si="10"/>
        <v>-9.2931166245915477</v>
      </c>
      <c r="V44" s="1">
        <f t="shared" si="11"/>
        <v>25.669257430503254</v>
      </c>
      <c r="W44">
        <f>ABS(Q44+'Impact angle &amp; other outputs'!$C$5)</f>
        <v>10.773276712923511</v>
      </c>
      <c r="X44">
        <v>42</v>
      </c>
    </row>
    <row r="45" spans="10:24" x14ac:dyDescent="0.25">
      <c r="J45" s="1">
        <v>4.2</v>
      </c>
      <c r="K45" s="1">
        <f t="shared" si="2"/>
        <v>8.7252330340708326</v>
      </c>
      <c r="L45" s="1">
        <f t="shared" si="3"/>
        <v>-25.081660945115299</v>
      </c>
      <c r="M45" s="1">
        <f t="shared" si="4"/>
        <v>26.55596745111281</v>
      </c>
      <c r="N45" s="4">
        <f t="shared" si="0"/>
        <v>1.2693949330762133</v>
      </c>
      <c r="O45" s="1">
        <f t="shared" si="1"/>
        <v>-70.818593378370807</v>
      </c>
      <c r="P45" s="1">
        <f t="shared" si="5"/>
        <v>67.019044706106783</v>
      </c>
      <c r="Q45" s="1">
        <f t="shared" si="6"/>
        <v>-63.268044553866311</v>
      </c>
      <c r="R45" s="1">
        <f t="shared" si="7"/>
        <v>-86.524200000000008</v>
      </c>
      <c r="S45" s="1">
        <f t="shared" si="8"/>
        <v>35.316000000000003</v>
      </c>
      <c r="T45" s="1">
        <f t="shared" si="9"/>
        <v>-27.644600764770871</v>
      </c>
      <c r="U45" s="1">
        <f t="shared" si="10"/>
        <v>-9.0829145746814444</v>
      </c>
      <c r="V45" s="1">
        <f t="shared" si="11"/>
        <v>26.109856649790508</v>
      </c>
      <c r="W45">
        <f>ABS(Q45+'Impact angle &amp; other outputs'!$C$5)</f>
        <v>13.268044553866311</v>
      </c>
      <c r="X45">
        <v>43</v>
      </c>
    </row>
    <row r="46" spans="10:24" x14ac:dyDescent="0.25">
      <c r="J46" s="1">
        <v>4.3</v>
      </c>
      <c r="K46" s="1">
        <f t="shared" si="2"/>
        <v>8.472929851440794</v>
      </c>
      <c r="L46" s="1">
        <f t="shared" si="3"/>
        <v>-25.337387149287785</v>
      </c>
      <c r="M46" s="1">
        <f t="shared" si="4"/>
        <v>26.716544084524301</v>
      </c>
      <c r="N46" s="4">
        <f t="shared" si="0"/>
        <v>1.2847927100765948</v>
      </c>
      <c r="O46" s="1">
        <f t="shared" si="1"/>
        <v>-71.509846019153898</v>
      </c>
      <c r="P46" s="1">
        <f t="shared" si="5"/>
        <v>67.878952850382362</v>
      </c>
      <c r="Q46" s="1">
        <f t="shared" si="6"/>
        <v>-65.788996958586452</v>
      </c>
      <c r="R46" s="1">
        <f t="shared" si="7"/>
        <v>-90.693449999999999</v>
      </c>
      <c r="S46" s="1">
        <f t="shared" si="8"/>
        <v>35.316000000000003</v>
      </c>
      <c r="T46" s="1">
        <f t="shared" si="9"/>
        <v>-27.979930130556962</v>
      </c>
      <c r="U46" s="1">
        <f t="shared" si="10"/>
        <v>-8.8736022329231208</v>
      </c>
      <c r="V46" s="1">
        <f t="shared" si="11"/>
        <v>26.535554893815792</v>
      </c>
      <c r="W46">
        <f>ABS(Q46+'Impact angle &amp; other outputs'!$C$5)</f>
        <v>15.788996958586452</v>
      </c>
      <c r="X46">
        <v>44</v>
      </c>
    </row>
    <row r="47" spans="10:24" x14ac:dyDescent="0.25">
      <c r="J47" s="1">
        <v>4.4000000000000004</v>
      </c>
      <c r="K47" s="1">
        <f t="shared" si="2"/>
        <v>8.2264409005262618</v>
      </c>
      <c r="L47" s="1">
        <f t="shared" si="3"/>
        <v>-25.581288402237348</v>
      </c>
      <c r="M47" s="1">
        <f t="shared" si="4"/>
        <v>26.871483885492712</v>
      </c>
      <c r="N47" s="4">
        <f t="shared" si="0"/>
        <v>1.2997379631749302</v>
      </c>
      <c r="O47" s="1">
        <f t="shared" si="1"/>
        <v>-72.173227013560165</v>
      </c>
      <c r="P47" s="1">
        <f t="shared" si="5"/>
        <v>68.713921387980719</v>
      </c>
      <c r="Q47" s="1">
        <f t="shared" si="6"/>
        <v>-68.334930736162718</v>
      </c>
      <c r="R47" s="1">
        <f t="shared" si="7"/>
        <v>-94.96080000000002</v>
      </c>
      <c r="S47" s="1">
        <f t="shared" si="8"/>
        <v>35.316000000000003</v>
      </c>
      <c r="T47" s="1">
        <f t="shared" si="9"/>
        <v>-28.305404531365156</v>
      </c>
      <c r="U47" s="1">
        <f t="shared" si="10"/>
        <v>-8.6654216244632281</v>
      </c>
      <c r="V47" s="1">
        <f t="shared" si="11"/>
        <v>26.946361419577823</v>
      </c>
      <c r="W47">
        <f>ABS(Q47+'Impact angle &amp; other outputs'!$C$5)</f>
        <v>18.334930736162718</v>
      </c>
      <c r="X47">
        <v>45</v>
      </c>
    </row>
    <row r="48" spans="10:24" x14ac:dyDescent="0.25">
      <c r="J48" s="1">
        <v>4.5</v>
      </c>
      <c r="K48" s="1">
        <f t="shared" si="2"/>
        <v>7.9857347442911726</v>
      </c>
      <c r="L48" s="1">
        <f t="shared" si="3"/>
        <v>-25.81377836280463</v>
      </c>
      <c r="M48" s="1">
        <f t="shared" si="4"/>
        <v>27.02079038019021</v>
      </c>
      <c r="N48" s="4">
        <f t="shared" si="0"/>
        <v>1.3142216029863236</v>
      </c>
      <c r="O48" s="1">
        <f t="shared" si="1"/>
        <v>-72.810056063196981</v>
      </c>
      <c r="P48" s="1">
        <f t="shared" si="5"/>
        <v>69.524530170221581</v>
      </c>
      <c r="Q48" s="1">
        <f t="shared" si="6"/>
        <v>-70.904684074414803</v>
      </c>
      <c r="R48" s="1">
        <f t="shared" si="7"/>
        <v>-99.326250000000002</v>
      </c>
      <c r="S48" s="1">
        <f t="shared" si="8"/>
        <v>35.316000000000003</v>
      </c>
      <c r="T48" s="1">
        <f t="shared" si="9"/>
        <v>-28.620826020591057</v>
      </c>
      <c r="U48" s="1">
        <f t="shared" si="10"/>
        <v>-8.4586098906459153</v>
      </c>
      <c r="V48" s="1">
        <f t="shared" si="11"/>
        <v>27.342340807231725</v>
      </c>
      <c r="W48">
        <f>ABS(Q48+'Impact angle &amp; other outputs'!$C$5)</f>
        <v>20.904684074414803</v>
      </c>
      <c r="X48">
        <v>46</v>
      </c>
    </row>
    <row r="49" spans="10:24" x14ac:dyDescent="0.25">
      <c r="J49" s="1">
        <v>4.5999999999999996</v>
      </c>
      <c r="K49" s="1">
        <f t="shared" si="2"/>
        <v>7.7507733584398979</v>
      </c>
      <c r="L49" s="1">
        <f t="shared" si="3"/>
        <v>-26.035268895937083</v>
      </c>
      <c r="M49" s="1">
        <f t="shared" si="4"/>
        <v>27.164493629325221</v>
      </c>
      <c r="N49" s="4">
        <f t="shared" si="0"/>
        <v>1.328237485447771</v>
      </c>
      <c r="O49" s="1">
        <f t="shared" si="1"/>
        <v>-73.421582312708708</v>
      </c>
      <c r="P49" s="1">
        <f t="shared" si="5"/>
        <v>70.311355575358135</v>
      </c>
      <c r="Q49" s="1">
        <f t="shared" si="6"/>
        <v>-73.497136437351884</v>
      </c>
      <c r="R49" s="1">
        <f t="shared" si="7"/>
        <v>-103.78979999999999</v>
      </c>
      <c r="S49" s="1">
        <f t="shared" si="8"/>
        <v>35.316000000000003</v>
      </c>
      <c r="T49" s="1">
        <f t="shared" si="9"/>
        <v>-28.926060794195912</v>
      </c>
      <c r="U49" s="1">
        <f t="shared" si="10"/>
        <v>-8.2533966738932314</v>
      </c>
      <c r="V49" s="1">
        <f t="shared" si="11"/>
        <v>27.723607925608924</v>
      </c>
      <c r="W49">
        <f>ABS(Q49+'Impact angle &amp; other outputs'!$C$5)</f>
        <v>23.497136437351884</v>
      </c>
      <c r="X49">
        <v>47</v>
      </c>
    </row>
    <row r="50" spans="10:24" x14ac:dyDescent="0.25">
      <c r="J50" s="1">
        <v>4.7</v>
      </c>
      <c r="K50" s="1">
        <f t="shared" si="2"/>
        <v>7.5215123397206405</v>
      </c>
      <c r="L50" s="1">
        <f t="shared" si="3"/>
        <v>-26.246168675781281</v>
      </c>
      <c r="M50" s="1">
        <f t="shared" si="4"/>
        <v>27.302646722142754</v>
      </c>
      <c r="N50" s="4">
        <f t="shared" si="0"/>
        <v>1.3417821324614385</v>
      </c>
      <c r="O50" s="1">
        <f t="shared" si="1"/>
        <v>-74.008987695649722</v>
      </c>
      <c r="P50" s="1">
        <f t="shared" si="5"/>
        <v>71.074969860266165</v>
      </c>
      <c r="Q50" s="1">
        <f t="shared" si="6"/>
        <v>-76.111208315937816</v>
      </c>
      <c r="R50" s="1">
        <f t="shared" si="7"/>
        <v>-108.35145000000003</v>
      </c>
      <c r="S50" s="1">
        <f t="shared" si="8"/>
        <v>35.316000000000003</v>
      </c>
      <c r="T50" s="1">
        <f t="shared" si="9"/>
        <v>-29.221033106938002</v>
      </c>
      <c r="U50" s="1">
        <f t="shared" si="10"/>
        <v>-8.0500020137231054</v>
      </c>
      <c r="V50" s="1">
        <f t="shared" si="11"/>
        <v>28.090322949653334</v>
      </c>
      <c r="W50">
        <f>ABS(Q50+'Impact angle &amp; other outputs'!$C$5)</f>
        <v>26.111208315937816</v>
      </c>
      <c r="X50">
        <v>48</v>
      </c>
    </row>
    <row r="51" spans="10:24" x14ac:dyDescent="0.25">
      <c r="J51" s="1">
        <v>4.8</v>
      </c>
      <c r="K51" s="1">
        <f t="shared" si="2"/>
        <v>7.2979011726727769</v>
      </c>
      <c r="L51" s="1">
        <f t="shared" si="3"/>
        <v>-26.446881927179799</v>
      </c>
      <c r="M51" s="1">
        <f t="shared" si="4"/>
        <v>27.43532258232602</v>
      </c>
      <c r="N51" s="4">
        <f t="shared" si="0"/>
        <v>1.3548544653533185</v>
      </c>
      <c r="O51" s="1">
        <f t="shared" si="1"/>
        <v>-74.573390308020024</v>
      </c>
      <c r="P51" s="1">
        <f t="shared" si="5"/>
        <v>71.815940535885829</v>
      </c>
      <c r="Q51" s="1">
        <f t="shared" si="6"/>
        <v>-78.745860846085861</v>
      </c>
      <c r="R51" s="1">
        <f t="shared" si="7"/>
        <v>-113.0112</v>
      </c>
      <c r="S51" s="1">
        <f t="shared" si="8"/>
        <v>35.316000000000003</v>
      </c>
      <c r="T51" s="1">
        <f t="shared" si="9"/>
        <v>-29.505719467694497</v>
      </c>
      <c r="U51" s="1">
        <f t="shared" si="10"/>
        <v>-7.8486346955715431</v>
      </c>
      <c r="V51" s="1">
        <f t="shared" si="11"/>
        <v>28.442686489179547</v>
      </c>
      <c r="W51">
        <f>ABS(Q51+'Impact angle &amp; other outputs'!$C$5)</f>
        <v>28.745860846085861</v>
      </c>
      <c r="X51">
        <v>49</v>
      </c>
    </row>
    <row r="52" spans="10:24" x14ac:dyDescent="0.25">
      <c r="J52" s="1">
        <v>4.9000000000000004</v>
      </c>
      <c r="K52" s="1">
        <f t="shared" si="2"/>
        <v>7.0798835422402329</v>
      </c>
      <c r="L52" s="1">
        <f t="shared" si="3"/>
        <v>-26.637807302480368</v>
      </c>
      <c r="M52" s="1">
        <f t="shared" si="4"/>
        <v>27.562611067454412</v>
      </c>
      <c r="N52" s="4">
        <f t="shared" si="0"/>
        <v>1.3674555519403688</v>
      </c>
      <c r="O52" s="1">
        <f t="shared" si="1"/>
        <v>-75.115847757919809</v>
      </c>
      <c r="P52" s="1">
        <f t="shared" si="5"/>
        <v>72.534829771631479</v>
      </c>
      <c r="Q52" s="1">
        <f t="shared" si="6"/>
        <v>-81.40009530756889</v>
      </c>
      <c r="R52" s="1">
        <f t="shared" si="7"/>
        <v>-117.76905000000004</v>
      </c>
      <c r="S52" s="1">
        <f t="shared" si="8"/>
        <v>35.316000000000003</v>
      </c>
      <c r="T52" s="1">
        <f t="shared" si="9"/>
        <v>-29.780143131145817</v>
      </c>
      <c r="U52" s="1">
        <f t="shared" si="10"/>
        <v>-7.6494909979234524</v>
      </c>
      <c r="V52" s="1">
        <f t="shared" si="11"/>
        <v>28.780934876828088</v>
      </c>
      <c r="W52">
        <f>ABS(Q52+'Impact angle &amp; other outputs'!$C$5)</f>
        <v>31.40009530756889</v>
      </c>
      <c r="X52">
        <v>50</v>
      </c>
    </row>
    <row r="53" spans="10:24" x14ac:dyDescent="0.25">
      <c r="J53" s="1">
        <v>5</v>
      </c>
      <c r="K53" s="1">
        <f t="shared" si="2"/>
        <v>6.8673976811868043</v>
      </c>
      <c r="L53" s="1">
        <f t="shared" si="3"/>
        <v>-26.819336889235142</v>
      </c>
      <c r="M53" s="1">
        <f t="shared" si="4"/>
        <v>27.684616343555472</v>
      </c>
      <c r="N53" s="4">
        <f t="shared" si="0"/>
        <v>1.3795883677617458</v>
      </c>
      <c r="O53" s="1">
        <f t="shared" si="1"/>
        <v>-75.637360452373997</v>
      </c>
      <c r="P53" s="1">
        <f t="shared" si="5"/>
        <v>73.232193832802835</v>
      </c>
      <c r="Q53" s="1">
        <f t="shared" si="6"/>
        <v>-84.072952517154661</v>
      </c>
      <c r="R53" s="1">
        <f t="shared" si="7"/>
        <v>-122.625</v>
      </c>
      <c r="S53" s="1">
        <f t="shared" si="8"/>
        <v>35.316000000000003</v>
      </c>
      <c r="T53" s="1">
        <f t="shared" si="9"/>
        <v>-30.044368897922478</v>
      </c>
      <c r="U53" s="1">
        <f t="shared" si="10"/>
        <v>-7.4527537872253458</v>
      </c>
      <c r="V53" s="1">
        <f t="shared" si="11"/>
        <v>29.105335652787961</v>
      </c>
      <c r="W53">
        <f>ABS(Q53+'Impact angle &amp; other outputs'!$C$5)</f>
        <v>34.072952517154661</v>
      </c>
      <c r="X53">
        <v>51</v>
      </c>
    </row>
    <row r="54" spans="10:24" x14ac:dyDescent="0.25">
      <c r="J54" s="1">
        <v>5.0999999999999996</v>
      </c>
      <c r="K54" s="1">
        <f t="shared" si="2"/>
        <v>6.660376742652768</v>
      </c>
      <c r="L54" s="1">
        <f t="shared" si="3"/>
        <v>-26.991855343324364</v>
      </c>
      <c r="M54" s="1">
        <f t="shared" si="4"/>
        <v>27.801454516428056</v>
      </c>
      <c r="N54" s="88">
        <f>0.5*$D$8*M54^2/1000</f>
        <v>1.3912575718122322</v>
      </c>
      <c r="O54" s="1">
        <f t="shared" si="1"/>
        <v>-76.13887479256546</v>
      </c>
      <c r="P54" s="1">
        <f>(J54-J53)*0.5*(K53+K54)+P53</f>
        <v>73.908582553994805</v>
      </c>
      <c r="Q54" s="1">
        <f t="shared" si="6"/>
        <v>-86.763512128782622</v>
      </c>
      <c r="R54" s="1">
        <f t="shared" si="7"/>
        <v>-127.57905</v>
      </c>
      <c r="S54" s="1">
        <f t="shared" si="8"/>
        <v>35.316000000000003</v>
      </c>
      <c r="T54" s="1">
        <f t="shared" si="9"/>
        <v>-30.298498230577515</v>
      </c>
      <c r="U54" s="1">
        <f t="shared" si="10"/>
        <v>-7.258591914066943</v>
      </c>
      <c r="V54" s="1">
        <f t="shared" si="11"/>
        <v>29.416183274744377</v>
      </c>
      <c r="W54">
        <f>ABS(Q54+'Impact angle &amp; other outputs'!$C$5)</f>
        <v>36.763512128782622</v>
      </c>
      <c r="X54">
        <v>52</v>
      </c>
    </row>
    <row r="55" spans="10:24" x14ac:dyDescent="0.25">
      <c r="J55" s="1">
        <v>5.2</v>
      </c>
      <c r="K55" s="1">
        <f t="shared" si="2"/>
        <v>6.4587491894842408</v>
      </c>
      <c r="L55" s="1">
        <f t="shared" si="3"/>
        <v>-27.155739141248134</v>
      </c>
      <c r="M55" s="1">
        <f t="shared" si="4"/>
        <v>27.913251501754132</v>
      </c>
      <c r="N55" s="4">
        <f t="shared" si="0"/>
        <v>1.402469296920323</v>
      </c>
      <c r="O55" s="1">
        <f t="shared" si="1"/>
        <v>-76.6212862569013</v>
      </c>
      <c r="P55" s="1">
        <f t="shared" si="5"/>
        <v>74.564538850601664</v>
      </c>
      <c r="Q55" s="1">
        <f t="shared" si="6"/>
        <v>-89.470891853011267</v>
      </c>
      <c r="R55" s="1">
        <f t="shared" si="7"/>
        <v>-132.63120000000001</v>
      </c>
      <c r="S55" s="1">
        <f t="shared" si="8"/>
        <v>35.316000000000003</v>
      </c>
      <c r="T55" s="1">
        <f t="shared" si="9"/>
        <v>-30.542664688487037</v>
      </c>
      <c r="U55" s="1">
        <f t="shared" si="10"/>
        <v>-7.0671598681027108</v>
      </c>
      <c r="V55" s="1">
        <f t="shared" si="11"/>
        <v>29.713795073534975</v>
      </c>
      <c r="W55">
        <f>ABS(Q55+'Impact angle &amp; other outputs'!$C$5)</f>
        <v>39.470891853011267</v>
      </c>
      <c r="X55">
        <v>53</v>
      </c>
    </row>
    <row r="56" spans="10:24" x14ac:dyDescent="0.25">
      <c r="J56" s="1">
        <v>5.3</v>
      </c>
      <c r="K56" s="1">
        <f t="shared" si="2"/>
        <v>6.2624391931480554</v>
      </c>
      <c r="L56" s="1">
        <f t="shared" si="3"/>
        <v>-27.311355944761051</v>
      </c>
      <c r="M56" s="1">
        <f t="shared" si="4"/>
        <v>28.020141116513166</v>
      </c>
      <c r="N56" s="4">
        <f t="shared" si="0"/>
        <v>1.4132309547407611</v>
      </c>
      <c r="O56" s="1">
        <f t="shared" si="1"/>
        <v>-77.085442357864068</v>
      </c>
      <c r="P56" s="1">
        <f t="shared" si="5"/>
        <v>75.200598269733277</v>
      </c>
      <c r="Q56" s="1">
        <f t="shared" si="6"/>
        <v>-92.194246607311712</v>
      </c>
      <c r="R56" s="1">
        <f t="shared" si="7"/>
        <v>-137.78145000000001</v>
      </c>
      <c r="S56" s="1">
        <f t="shared" si="8"/>
        <v>35.316000000000003</v>
      </c>
      <c r="T56" s="1">
        <f t="shared" si="9"/>
        <v>-30.777029681021027</v>
      </c>
      <c r="U56" s="1">
        <f t="shared" si="10"/>
        <v>-6.8785976530831832</v>
      </c>
      <c r="V56" s="1">
        <f t="shared" si="11"/>
        <v>29.998507468096605</v>
      </c>
      <c r="W56">
        <f>ABS(Q56+'Impact angle &amp; other outputs'!$C$5)</f>
        <v>42.194246607311712</v>
      </c>
      <c r="X56">
        <v>54</v>
      </c>
    </row>
    <row r="57" spans="10:24" x14ac:dyDescent="0.25">
      <c r="J57" s="1">
        <v>5.4</v>
      </c>
      <c r="K57" s="1">
        <f t="shared" si="2"/>
        <v>6.0713670361179659</v>
      </c>
      <c r="L57" s="1">
        <f t="shared" si="3"/>
        <v>-27.459064070647258</v>
      </c>
      <c r="M57" s="1">
        <f t="shared" si="4"/>
        <v>28.122263374827622</v>
      </c>
      <c r="N57" s="4">
        <f t="shared" si="0"/>
        <v>1.4235510551817079</v>
      </c>
      <c r="O57" s="1">
        <f t="shared" si="1"/>
        <v>-77.532145463764422</v>
      </c>
      <c r="P57" s="1">
        <f t="shared" si="5"/>
        <v>75.817288581196578</v>
      </c>
      <c r="Q57" s="1">
        <f t="shared" si="6"/>
        <v>-94.932767608082145</v>
      </c>
      <c r="R57" s="1">
        <f t="shared" si="7"/>
        <v>-143.02980000000002</v>
      </c>
      <c r="S57" s="1">
        <f t="shared" si="8"/>
        <v>35.316000000000003</v>
      </c>
      <c r="T57" s="1">
        <f t="shared" si="9"/>
        <v>-31.001778535068315</v>
      </c>
      <c r="U57" s="1">
        <f t="shared" si="10"/>
        <v>-6.6930308471302791</v>
      </c>
      <c r="V57" s="1">
        <f t="shared" si="11"/>
        <v>30.270672447383539</v>
      </c>
      <c r="W57">
        <f>ABS(Q57+'Impact angle &amp; other outputs'!$C$5)</f>
        <v>44.932767608082145</v>
      </c>
      <c r="X57">
        <v>55</v>
      </c>
    </row>
    <row r="58" spans="10:24" x14ac:dyDescent="0.25">
      <c r="J58" s="1">
        <v>5.5</v>
      </c>
      <c r="K58" s="1">
        <f t="shared" si="2"/>
        <v>5.88544951258657</v>
      </c>
      <c r="L58" s="1">
        <f t="shared" si="3"/>
        <v>-27.599212058219937</v>
      </c>
      <c r="M58" s="1">
        <f t="shared" si="4"/>
        <v>28.219762972069738</v>
      </c>
      <c r="N58" s="4">
        <f t="shared" si="0"/>
        <v>1.4334390399596368</v>
      </c>
      <c r="O58" s="1">
        <f t="shared" si="1"/>
        <v>-77.962155480559289</v>
      </c>
      <c r="P58" s="1">
        <f t="shared" si="5"/>
        <v>76.415129408631799</v>
      </c>
      <c r="Q58" s="1">
        <f t="shared" si="6"/>
        <v>-97.68568141452549</v>
      </c>
      <c r="R58" s="1">
        <f t="shared" si="7"/>
        <v>-148.37625</v>
      </c>
      <c r="S58" s="1">
        <f t="shared" si="8"/>
        <v>35.316000000000003</v>
      </c>
      <c r="T58" s="1">
        <f t="shared" si="9"/>
        <v>-31.2171168702321</v>
      </c>
      <c r="U58" s="1">
        <f t="shared" si="10"/>
        <v>-6.5105708169876344</v>
      </c>
      <c r="V58" s="1">
        <f t="shared" si="11"/>
        <v>30.530654321955151</v>
      </c>
      <c r="W58">
        <f>ABS(Q58+'Impact angle &amp; other outputs'!$C$5)</f>
        <v>47.68568141452549</v>
      </c>
      <c r="X58">
        <v>56</v>
      </c>
    </row>
    <row r="59" spans="10:24" x14ac:dyDescent="0.25">
      <c r="J59" s="1">
        <v>5.6</v>
      </c>
      <c r="K59" s="1">
        <f t="shared" si="2"/>
        <v>5.7046003232258027</v>
      </c>
      <c r="L59" s="1">
        <f t="shared" si="3"/>
        <v>-27.732138327054514</v>
      </c>
      <c r="M59" s="1">
        <f t="shared" si="4"/>
        <v>28.312787941822929</v>
      </c>
      <c r="N59" s="4">
        <f t="shared" si="0"/>
        <v>1.442905129869541</v>
      </c>
      <c r="O59" s="1">
        <f t="shared" si="1"/>
        <v>-78.376192392038874</v>
      </c>
      <c r="P59" s="1">
        <f t="shared" si="5"/>
        <v>76.994631900422419</v>
      </c>
      <c r="Q59" s="1">
        <f t="shared" si="6"/>
        <v>-100.45224893378921</v>
      </c>
      <c r="R59" s="1">
        <f t="shared" si="7"/>
        <v>-153.82079999999999</v>
      </c>
      <c r="S59" s="1">
        <f t="shared" si="8"/>
        <v>35.316000000000003</v>
      </c>
      <c r="T59" s="1">
        <f t="shared" si="9"/>
        <v>-31.423267272714458</v>
      </c>
      <c r="U59" s="1">
        <f t="shared" si="10"/>
        <v>-6.3313150583783928</v>
      </c>
      <c r="V59" s="1">
        <f t="shared" si="11"/>
        <v>30.778826743786038</v>
      </c>
      <c r="W59">
        <f>ABS(Q59+'Impact angle &amp; other outputs'!$C$5)</f>
        <v>50.452248933789207</v>
      </c>
      <c r="X59">
        <v>57</v>
      </c>
    </row>
    <row r="60" spans="10:24" x14ac:dyDescent="0.25">
      <c r="J60" s="1">
        <v>5.7</v>
      </c>
      <c r="K60" s="1">
        <f t="shared" si="2"/>
        <v>5.5287304604930689</v>
      </c>
      <c r="L60" s="1">
        <f t="shared" si="3"/>
        <v>-27.858170917504903</v>
      </c>
      <c r="M60" s="1">
        <f t="shared" si="4"/>
        <v>28.401488471094254</v>
      </c>
      <c r="N60" s="4">
        <f t="shared" si="0"/>
        <v>1.4519601852726596</v>
      </c>
      <c r="O60" s="1">
        <f t="shared" si="1"/>
        <v>-78.774938659086999</v>
      </c>
      <c r="P60" s="1">
        <f t="shared" si="5"/>
        <v>77.556298439608369</v>
      </c>
      <c r="Q60" s="1">
        <f t="shared" si="6"/>
        <v>-103.2317643960172</v>
      </c>
      <c r="R60" s="1">
        <f t="shared" si="7"/>
        <v>-159.36345000000003</v>
      </c>
      <c r="S60" s="1">
        <f t="shared" si="8"/>
        <v>35.316000000000003</v>
      </c>
      <c r="T60" s="1">
        <f t="shared" si="9"/>
        <v>-31.620466257049038</v>
      </c>
      <c r="U60" s="1">
        <f t="shared" si="10"/>
        <v>-6.1553476377924836</v>
      </c>
      <c r="V60" s="1">
        <f t="shared" si="11"/>
        <v>31.015569989460122</v>
      </c>
      <c r="W60">
        <f>ABS(Q60+'Impact angle &amp; other outputs'!$C$5)</f>
        <v>53.231764396017198</v>
      </c>
      <c r="X60">
        <v>58</v>
      </c>
    </row>
    <row r="61" spans="10:24" x14ac:dyDescent="0.25">
      <c r="J61" s="1">
        <v>5.8</v>
      </c>
      <c r="K61" s="1">
        <f t="shared" si="2"/>
        <v>5.3577485816655006</v>
      </c>
      <c r="L61" s="1">
        <f t="shared" si="3"/>
        <v>-27.977627306686568</v>
      </c>
      <c r="M61" s="1">
        <f t="shared" si="4"/>
        <v>28.486015860000368</v>
      </c>
      <c r="N61" s="4">
        <f t="shared" si="0"/>
        <v>1.4606155792371465</v>
      </c>
      <c r="O61" s="1">
        <f t="shared" si="1"/>
        <v>-79.159041480526469</v>
      </c>
      <c r="P61" s="1">
        <f t="shared" si="5"/>
        <v>78.1006223917163</v>
      </c>
      <c r="Q61" s="1">
        <f t="shared" si="6"/>
        <v>-106.02355430722676</v>
      </c>
      <c r="R61" s="1">
        <f t="shared" si="7"/>
        <v>-165.0042</v>
      </c>
      <c r="S61" s="1">
        <f t="shared" si="8"/>
        <v>35.316000000000003</v>
      </c>
      <c r="T61" s="1">
        <f t="shared" si="9"/>
        <v>-31.808961503386758</v>
      </c>
      <c r="U61" s="1">
        <f t="shared" si="10"/>
        <v>-5.9827397139917426</v>
      </c>
      <c r="V61" s="1">
        <f t="shared" si="11"/>
        <v>31.241268499191367</v>
      </c>
      <c r="W61">
        <f>ABS(Q61+'Impact angle &amp; other outputs'!$C$5)</f>
        <v>56.02355430722676</v>
      </c>
      <c r="X61">
        <v>59</v>
      </c>
    </row>
    <row r="62" spans="10:24" x14ac:dyDescent="0.25">
      <c r="J62" s="1">
        <v>5.9</v>
      </c>
      <c r="K62" s="1">
        <f t="shared" si="2"/>
        <v>5.1915613673879513</v>
      </c>
      <c r="L62" s="1">
        <f t="shared" si="3"/>
        <v>-28.090814292820141</v>
      </c>
      <c r="M62" s="1">
        <f t="shared" si="4"/>
        <v>28.566521612983674</v>
      </c>
      <c r="N62" s="4">
        <f t="shared" si="0"/>
        <v>1.4688830827171142</v>
      </c>
      <c r="O62" s="1">
        <f t="shared" si="1"/>
        <v>-79.529114919391347</v>
      </c>
      <c r="P62" s="1">
        <f t="shared" si="5"/>
        <v>78.628087889168981</v>
      </c>
      <c r="Q62" s="1">
        <f t="shared" si="6"/>
        <v>-108.82697638720211</v>
      </c>
      <c r="R62" s="1">
        <f t="shared" si="7"/>
        <v>-170.74305000000001</v>
      </c>
      <c r="S62" s="1">
        <f t="shared" si="8"/>
        <v>35.316000000000003</v>
      </c>
      <c r="T62" s="1">
        <f t="shared" si="9"/>
        <v>-31.989009356950501</v>
      </c>
      <c r="U62" s="1">
        <f t="shared" si="10"/>
        <v>-5.8135501202594639</v>
      </c>
      <c r="V62" s="1">
        <f t="shared" si="11"/>
        <v>31.456308661988583</v>
      </c>
      <c r="W62">
        <f>ABS(Q62+'Impact angle &amp; other outputs'!$C$5)</f>
        <v>58.826976387202109</v>
      </c>
      <c r="X62">
        <v>60</v>
      </c>
    </row>
    <row r="63" spans="10:24" x14ac:dyDescent="0.25">
      <c r="J63" s="1">
        <v>6</v>
      </c>
      <c r="K63" s="1">
        <f t="shared" si="2"/>
        <v>5.0300738640474112</v>
      </c>
      <c r="L63" s="1">
        <f t="shared" si="3"/>
        <v>-28.198027941098236</v>
      </c>
      <c r="M63" s="1">
        <f t="shared" si="4"/>
        <v>28.643156649446471</v>
      </c>
      <c r="N63" s="4">
        <f t="shared" si="0"/>
        <v>1.4767747611205133</v>
      </c>
      <c r="O63" s="1">
        <f t="shared" si="1"/>
        <v>-79.885741899417482</v>
      </c>
      <c r="P63" s="1">
        <f t="shared" si="5"/>
        <v>79.13916965074074</v>
      </c>
      <c r="Q63" s="1">
        <f t="shared" si="6"/>
        <v>-111.64141849889802</v>
      </c>
      <c r="R63" s="1">
        <f t="shared" si="7"/>
        <v>-176.58</v>
      </c>
      <c r="S63" s="1">
        <f t="shared" si="8"/>
        <v>35.316000000000003</v>
      </c>
      <c r="T63" s="1">
        <f t="shared" si="9"/>
        <v>-32.160872575513416</v>
      </c>
      <c r="U63" s="1">
        <f t="shared" si="10"/>
        <v>-5.6478259909309081</v>
      </c>
      <c r="V63" s="1">
        <f t="shared" si="11"/>
        <v>31.661076835675953</v>
      </c>
      <c r="W63">
        <f>ABS(Q63+'Impact angle &amp; other outputs'!$C$5)</f>
        <v>61.64141849889802</v>
      </c>
      <c r="X63">
        <v>61</v>
      </c>
    </row>
    <row r="64" spans="10:24" x14ac:dyDescent="0.25">
      <c r="J64" s="1">
        <v>6.1</v>
      </c>
      <c r="K64" s="1">
        <f t="shared" si="2"/>
        <v>4.8731898087437751</v>
      </c>
      <c r="L64" s="1">
        <f t="shared" si="3"/>
        <v>-28.299553584551681</v>
      </c>
      <c r="M64" s="1">
        <f t="shared" si="4"/>
        <v>28.716070622509552</v>
      </c>
      <c r="N64" s="4">
        <f t="shared" si="0"/>
        <v>1.4843028815945212</v>
      </c>
      <c r="O64" s="1">
        <f t="shared" si="1"/>
        <v>-80.229476077190341</v>
      </c>
      <c r="P64" s="1">
        <f t="shared" si="5"/>
        <v>79.634332834380302</v>
      </c>
      <c r="Q64" s="1">
        <f t="shared" si="6"/>
        <v>-114.4662975751805</v>
      </c>
      <c r="R64" s="1">
        <f t="shared" si="7"/>
        <v>-182.51504999999997</v>
      </c>
      <c r="S64" s="1">
        <f t="shared" si="8"/>
        <v>35.316000000000003</v>
      </c>
      <c r="T64" s="1">
        <f t="shared" si="9"/>
        <v>-32.324818310280691</v>
      </c>
      <c r="U64" s="1">
        <f t="shared" si="10"/>
        <v>-5.4856034180273845</v>
      </c>
      <c r="V64" s="1">
        <f t="shared" si="11"/>
        <v>31.855957589323602</v>
      </c>
      <c r="W64">
        <f>ABS(Q64+'Impact angle &amp; other outputs'!$C$5)</f>
        <v>64.466297575180505</v>
      </c>
      <c r="X64">
        <v>62</v>
      </c>
    </row>
    <row r="65" spans="10:24" x14ac:dyDescent="0.25">
      <c r="J65" s="1">
        <v>6.2</v>
      </c>
      <c r="K65" s="1">
        <f t="shared" si="2"/>
        <v>4.720811936020791</v>
      </c>
      <c r="L65" s="1">
        <f t="shared" si="3"/>
        <v>-28.395665873737137</v>
      </c>
      <c r="M65" s="1">
        <f t="shared" si="4"/>
        <v>28.785411335400372</v>
      </c>
      <c r="N65" s="4">
        <f t="shared" si="0"/>
        <v>1.4914798303467534</v>
      </c>
      <c r="O65" s="1">
        <f t="shared" si="1"/>
        <v>-80.560843595799668</v>
      </c>
      <c r="P65" s="1">
        <f t="shared" si="5"/>
        <v>80.114032921618531</v>
      </c>
      <c r="Q65" s="1">
        <f t="shared" si="6"/>
        <v>-117.30105854809496</v>
      </c>
      <c r="R65" s="1">
        <f t="shared" si="7"/>
        <v>-188.54820000000004</v>
      </c>
      <c r="S65" s="1">
        <f t="shared" si="8"/>
        <v>35.316000000000003</v>
      </c>
      <c r="T65" s="1">
        <f t="shared" si="9"/>
        <v>-32.481116305329301</v>
      </c>
      <c r="U65" s="1">
        <f t="shared" si="10"/>
        <v>-5.32690812588472</v>
      </c>
      <c r="V65" s="1">
        <f t="shared" si="11"/>
        <v>32.041332154870098</v>
      </c>
      <c r="W65">
        <f>ABS(Q65+'Impact angle &amp; other outputs'!$C$5)</f>
        <v>67.301058548094957</v>
      </c>
      <c r="X65">
        <v>63</v>
      </c>
    </row>
    <row r="66" spans="10:24" x14ac:dyDescent="0.25">
      <c r="J66" s="1">
        <v>6.3</v>
      </c>
      <c r="K66" s="1">
        <f t="shared" si="2"/>
        <v>4.5728422658573269</v>
      </c>
      <c r="L66" s="1">
        <f t="shared" si="3"/>
        <v>-28.48662886943519</v>
      </c>
      <c r="M66" s="1">
        <f t="shared" si="4"/>
        <v>28.851324245749094</v>
      </c>
      <c r="N66" s="4">
        <f t="shared" si="0"/>
        <v>1.4983180393200293</v>
      </c>
      <c r="O66" s="1">
        <f t="shared" si="1"/>
        <v>-80.880344726075762</v>
      </c>
      <c r="P66" s="1">
        <f t="shared" si="5"/>
        <v>80.578715631712441</v>
      </c>
      <c r="Q66" s="1">
        <f t="shared" si="6"/>
        <v>-120.14517328525356</v>
      </c>
      <c r="R66" s="1">
        <f t="shared" si="7"/>
        <v>-194.67945</v>
      </c>
      <c r="S66" s="1">
        <f t="shared" si="8"/>
        <v>35.316000000000003</v>
      </c>
      <c r="T66" s="1">
        <f t="shared" si="9"/>
        <v>-32.630037300747311</v>
      </c>
      <c r="U66" s="1">
        <f t="shared" si="10"/>
        <v>-5.1717561535270944</v>
      </c>
      <c r="V66" s="1">
        <f t="shared" si="11"/>
        <v>32.217577074271361</v>
      </c>
      <c r="W66">
        <f>ABS(Q66+'Impact angle &amp; other outputs'!$C$5)</f>
        <v>70.145173285253563</v>
      </c>
      <c r="X66">
        <v>64</v>
      </c>
    </row>
    <row r="67" spans="10:24" x14ac:dyDescent="0.25">
      <c r="J67" s="1">
        <v>6.4</v>
      </c>
      <c r="K67" s="1">
        <f t="shared" si="2"/>
        <v>4.4291823727037958</v>
      </c>
      <c r="L67" s="1">
        <f t="shared" si="3"/>
        <v>-28.572696172927653</v>
      </c>
      <c r="M67" s="1">
        <f t="shared" si="4"/>
        <v>28.913952048813815</v>
      </c>
      <c r="N67" s="4">
        <f t="shared" si="0"/>
        <v>1.5048299215459884</v>
      </c>
      <c r="O67" s="1">
        <f t="shared" si="1"/>
        <v>-81.188455401563544</v>
      </c>
      <c r="P67" s="1">
        <f t="shared" si="5"/>
        <v>81.0288168636405</v>
      </c>
      <c r="Q67" s="1">
        <f t="shared" si="6"/>
        <v>-122.99813953737171</v>
      </c>
      <c r="R67" s="1">
        <f t="shared" si="7"/>
        <v>-200.90880000000004</v>
      </c>
      <c r="S67" s="1">
        <f t="shared" si="8"/>
        <v>35.316000000000003</v>
      </c>
      <c r="T67" s="1">
        <f t="shared" si="9"/>
        <v>-32.771851624779309</v>
      </c>
      <c r="U67" s="1">
        <f t="shared" si="10"/>
        <v>-5.0201545362005096</v>
      </c>
      <c r="V67" s="1">
        <f t="shared" si="11"/>
        <v>32.38506302833477</v>
      </c>
      <c r="W67">
        <f>ABS(Q67+'Impact angle &amp; other outputs'!$C$5)</f>
        <v>72.998139537371713</v>
      </c>
      <c r="X67">
        <v>65</v>
      </c>
    </row>
    <row r="68" spans="10:24" x14ac:dyDescent="0.25">
      <c r="J68" s="1">
        <v>6.5</v>
      </c>
      <c r="K68" s="1">
        <f t="shared" si="2"/>
        <v>4.2897336355871154</v>
      </c>
      <c r="L68" s="1">
        <f t="shared" si="3"/>
        <v>-28.654111088807241</v>
      </c>
      <c r="M68" s="1">
        <f t="shared" si="4"/>
        <v>28.973434331366271</v>
      </c>
      <c r="N68" s="4">
        <f t="shared" ref="N68:N131" si="12">0.5*$D$8*M68^2/1000</f>
        <v>1.5110278145171885</v>
      </c>
      <c r="O68" s="1">
        <f t="shared" ref="O68:O131" si="13">DEGREES(ATAN(L68/K68))</f>
        <v>-81.485628653364358</v>
      </c>
      <c r="P68" s="1">
        <f t="shared" si="5"/>
        <v>81.464762664055044</v>
      </c>
      <c r="Q68" s="1">
        <f t="shared" si="6"/>
        <v>-125.85947990045845</v>
      </c>
      <c r="R68" s="1">
        <f t="shared" si="7"/>
        <v>-207.23625000000001</v>
      </c>
      <c r="S68" s="1">
        <f t="shared" si="8"/>
        <v>35.316000000000003</v>
      </c>
      <c r="T68" s="1">
        <f t="shared" si="9"/>
        <v>-32.906827960596559</v>
      </c>
      <c r="U68" s="1">
        <f t="shared" si="10"/>
        <v>-4.8721019789576649</v>
      </c>
      <c r="V68" s="1">
        <f t="shared" si="11"/>
        <v>32.544153833445051</v>
      </c>
      <c r="W68">
        <f>ABS(Q68+'Impact angle &amp; other outputs'!$C$5)</f>
        <v>75.859479900458453</v>
      </c>
      <c r="X68">
        <v>66</v>
      </c>
    </row>
    <row r="69" spans="10:24" x14ac:dyDescent="0.25">
      <c r="J69" s="1">
        <v>6.6</v>
      </c>
      <c r="K69" s="1">
        <f t="shared" ref="K69:K132" si="14">IF(K68+U68/$D$8*(J69-J68)&lt;=0,0.01,K68+U68/$D$8*(J69-J68))</f>
        <v>4.1543974695049588</v>
      </c>
      <c r="L69" s="1">
        <f t="shared" ref="L69:L132" si="15">L68-(S68-V68)/$D$8*(J69-J68)</f>
        <v>-28.731106815655988</v>
      </c>
      <c r="M69" s="1">
        <f t="shared" ref="M69:M132" si="16">SQRT(K69^2+L69^2)</f>
        <v>29.029907288643951</v>
      </c>
      <c r="N69" s="4">
        <f t="shared" si="12"/>
        <v>1.5169239309370739</v>
      </c>
      <c r="O69" s="1">
        <f t="shared" si="13"/>
        <v>-81.772295950865342</v>
      </c>
      <c r="P69" s="1">
        <f t="shared" ref="P69:P132" si="17">(J69-J68)*0.5*(K68+K69)+P68</f>
        <v>81.886969219309648</v>
      </c>
      <c r="Q69" s="1">
        <f t="shared" ref="Q69:Q132" si="18">Q68+0.5*(L68+L69)*(J69-J68)</f>
        <v>-128.7287407956816</v>
      </c>
      <c r="R69" s="1">
        <f t="shared" ref="R69:R132" si="19">J69^2*$D$9*0.5*-1</f>
        <v>-213.6618</v>
      </c>
      <c r="S69" s="1">
        <f t="shared" ref="S69:S132" si="20">$D$8*$D$9</f>
        <v>35.316000000000003</v>
      </c>
      <c r="T69" s="1">
        <f t="shared" ref="T69:T132" si="21">-0.5*$D$4*M69^2*$D$5*$D$6</f>
        <v>-33.035232273740732</v>
      </c>
      <c r="U69" s="1">
        <f t="shared" ref="U69:U132" si="22">COS(O69/180*PI())*T69</f>
        <v>-4.7275895164923192</v>
      </c>
      <c r="V69" s="1">
        <f t="shared" ref="V69:V132" si="23">T69*SIN(O69/180*PI())</f>
        <v>32.695205592617903</v>
      </c>
      <c r="W69">
        <f>ABS(Q69+'Impact angle &amp; other outputs'!$C$5)</f>
        <v>78.728740795681603</v>
      </c>
      <c r="X69">
        <v>67</v>
      </c>
    </row>
    <row r="70" spans="10:24" x14ac:dyDescent="0.25">
      <c r="J70" s="1">
        <v>6.7</v>
      </c>
      <c r="K70" s="1">
        <f t="shared" si="14"/>
        <v>4.0230755384912822</v>
      </c>
      <c r="L70" s="1">
        <f t="shared" si="15"/>
        <v>-28.80390666030549</v>
      </c>
      <c r="M70" s="1">
        <f t="shared" si="16"/>
        <v>29.083503497412377</v>
      </c>
      <c r="N70" s="4">
        <f t="shared" si="12"/>
        <v>1.5225303162311963</v>
      </c>
      <c r="O70" s="1">
        <f t="shared" si="13"/>
        <v>-82.048868454207692</v>
      </c>
      <c r="P70" s="1">
        <f t="shared" si="17"/>
        <v>82.29584286970946</v>
      </c>
      <c r="Q70" s="1">
        <f t="shared" si="18"/>
        <v>-131.60549146947969</v>
      </c>
      <c r="R70" s="1">
        <f t="shared" si="19"/>
        <v>-220.18545</v>
      </c>
      <c r="S70" s="1">
        <f t="shared" si="20"/>
        <v>35.316000000000003</v>
      </c>
      <c r="T70" s="1">
        <f t="shared" si="21"/>
        <v>-33.157326886812733</v>
      </c>
      <c r="U70" s="1">
        <f t="shared" si="22"/>
        <v>-4.5866011545673695</v>
      </c>
      <c r="V70" s="1">
        <f t="shared" si="23"/>
        <v>32.838565987690082</v>
      </c>
      <c r="W70">
        <f>ABS(Q70+'Impact angle &amp; other outputs'!$C$5)</f>
        <v>81.605491469479688</v>
      </c>
      <c r="X70">
        <v>68</v>
      </c>
    </row>
    <row r="71" spans="10:24" x14ac:dyDescent="0.25">
      <c r="J71" s="1">
        <v>6.8</v>
      </c>
      <c r="K71" s="1">
        <f t="shared" si="14"/>
        <v>3.895669950864411</v>
      </c>
      <c r="L71" s="1">
        <f t="shared" si="15"/>
        <v>-28.872724271758543</v>
      </c>
      <c r="M71" s="1">
        <f t="shared" si="16"/>
        <v>29.134351738781881</v>
      </c>
      <c r="N71" s="4">
        <f t="shared" si="12"/>
        <v>1.5278588122303132</v>
      </c>
      <c r="O71" s="1">
        <f t="shared" si="13"/>
        <v>-82.31573818413311</v>
      </c>
      <c r="P71" s="1">
        <f t="shared" si="17"/>
        <v>82.691780144177244</v>
      </c>
      <c r="Q71" s="1">
        <f t="shared" si="18"/>
        <v>-134.48932301608289</v>
      </c>
      <c r="R71" s="1">
        <f t="shared" si="19"/>
        <v>-226.80719999999999</v>
      </c>
      <c r="S71" s="1">
        <f t="shared" si="20"/>
        <v>35.316000000000003</v>
      </c>
      <c r="T71" s="1">
        <f t="shared" si="21"/>
        <v>-33.273369688571272</v>
      </c>
      <c r="U71" s="1">
        <f t="shared" si="22"/>
        <v>-4.4491144893821239</v>
      </c>
      <c r="V71" s="1">
        <f t="shared" si="23"/>
        <v>32.974573699938922</v>
      </c>
      <c r="W71">
        <f>ABS(Q71+'Impact angle &amp; other outputs'!$C$5)</f>
        <v>84.489323016082892</v>
      </c>
      <c r="X71">
        <v>69</v>
      </c>
    </row>
    <row r="72" spans="10:24" x14ac:dyDescent="0.25">
      <c r="J72" s="1">
        <v>6.9</v>
      </c>
      <c r="K72" s="1">
        <f t="shared" si="14"/>
        <v>3.7720834372704624</v>
      </c>
      <c r="L72" s="1">
        <f t="shared" si="15"/>
        <v>-28.937763891204686</v>
      </c>
      <c r="M72" s="1">
        <f t="shared" si="16"/>
        <v>29.182576864986405</v>
      </c>
      <c r="N72" s="4">
        <f t="shared" si="12"/>
        <v>1.5329210264655118</v>
      </c>
      <c r="O72" s="1">
        <f t="shared" si="13"/>
        <v>-82.573279114606365</v>
      </c>
      <c r="P72" s="1">
        <f t="shared" si="17"/>
        <v>83.075167813583988</v>
      </c>
      <c r="Q72" s="1">
        <f t="shared" si="18"/>
        <v>-137.37984742423106</v>
      </c>
      <c r="R72" s="1">
        <f t="shared" si="19"/>
        <v>-233.52705000000003</v>
      </c>
      <c r="S72" s="1">
        <f t="shared" si="20"/>
        <v>35.316000000000003</v>
      </c>
      <c r="T72" s="1">
        <f t="shared" si="21"/>
        <v>-33.383613465248928</v>
      </c>
      <c r="U72" s="1">
        <f t="shared" si="22"/>
        <v>-4.3151013020920725</v>
      </c>
      <c r="V72" s="1">
        <f t="shared" si="23"/>
        <v>33.103557946991629</v>
      </c>
      <c r="W72">
        <f>ABS(Q72+'Impact angle &amp; other outputs'!$C$5)</f>
        <v>87.379847424231059</v>
      </c>
      <c r="X72">
        <v>70</v>
      </c>
    </row>
    <row r="73" spans="10:24" x14ac:dyDescent="0.25">
      <c r="J73" s="1">
        <v>7</v>
      </c>
      <c r="K73" s="1">
        <f t="shared" si="14"/>
        <v>3.6522195122123495</v>
      </c>
      <c r="L73" s="1">
        <f t="shared" si="15"/>
        <v>-28.999220614899361</v>
      </c>
      <c r="M73" s="1">
        <f t="shared" si="16"/>
        <v>29.228299704857768</v>
      </c>
      <c r="N73" s="4">
        <f t="shared" si="12"/>
        <v>1.5377283065465797</v>
      </c>
      <c r="O73" s="1">
        <f t="shared" si="13"/>
        <v>-82.821848193352693</v>
      </c>
      <c r="P73" s="1">
        <f t="shared" si="17"/>
        <v>83.446382961058134</v>
      </c>
      <c r="Q73" s="1">
        <f t="shared" si="18"/>
        <v>-140.27669664953626</v>
      </c>
      <c r="R73" s="1">
        <f t="shared" si="19"/>
        <v>-240.345</v>
      </c>
      <c r="S73" s="1">
        <f t="shared" si="20"/>
        <v>35.316000000000003</v>
      </c>
      <c r="T73" s="1">
        <f t="shared" si="21"/>
        <v>-33.488305342569973</v>
      </c>
      <c r="U73" s="1">
        <f t="shared" si="22"/>
        <v>-4.1845281264421859</v>
      </c>
      <c r="V73" s="1">
        <f t="shared" si="23"/>
        <v>33.225838124511093</v>
      </c>
      <c r="W73">
        <f>ABS(Q73+'Impact angle &amp; other outputs'!$C$5)</f>
        <v>90.276696649536262</v>
      </c>
      <c r="X73">
        <v>71</v>
      </c>
    </row>
    <row r="74" spans="10:24" x14ac:dyDescent="0.25">
      <c r="J74" s="1">
        <v>7.1</v>
      </c>
      <c r="K74" s="1">
        <f t="shared" si="14"/>
        <v>3.5359826198111781</v>
      </c>
      <c r="L74" s="1">
        <f t="shared" si="15"/>
        <v>-29.057280666996274</v>
      </c>
      <c r="M74" s="1">
        <f t="shared" si="16"/>
        <v>29.271637003218697</v>
      </c>
      <c r="N74" s="4">
        <f t="shared" si="12"/>
        <v>1.5422917191267635</v>
      </c>
      <c r="O74" s="1">
        <f t="shared" si="13"/>
        <v>-83.061786295178905</v>
      </c>
      <c r="P74" s="1">
        <f t="shared" si="17"/>
        <v>83.805793067659309</v>
      </c>
      <c r="Q74" s="1">
        <f t="shared" si="18"/>
        <v>-143.17952171363103</v>
      </c>
      <c r="R74" s="1">
        <f t="shared" si="19"/>
        <v>-247.26104999999998</v>
      </c>
      <c r="S74" s="1">
        <f t="shared" si="20"/>
        <v>35.316000000000003</v>
      </c>
      <c r="T74" s="1">
        <f t="shared" si="21"/>
        <v>-33.587686327649529</v>
      </c>
      <c r="U74" s="1">
        <f t="shared" si="22"/>
        <v>-4.0573567881146912</v>
      </c>
      <c r="V74" s="1">
        <f t="shared" si="23"/>
        <v>33.341723541810417</v>
      </c>
      <c r="W74">
        <f>ABS(Q74+'Impact angle &amp; other outputs'!$C$5)</f>
        <v>93.179521713631033</v>
      </c>
      <c r="X74">
        <v>72</v>
      </c>
    </row>
    <row r="75" spans="10:24" x14ac:dyDescent="0.25">
      <c r="J75" s="1">
        <v>7.2</v>
      </c>
      <c r="K75" s="1">
        <f t="shared" si="14"/>
        <v>3.4232782645857696</v>
      </c>
      <c r="L75" s="1">
        <f t="shared" si="15"/>
        <v>-29.112121679723764</v>
      </c>
      <c r="M75" s="1">
        <f t="shared" si="16"/>
        <v>29.312701389872405</v>
      </c>
      <c r="N75" s="4">
        <f t="shared" si="12"/>
        <v>1.5466220329892899</v>
      </c>
      <c r="O75" s="1">
        <f t="shared" si="13"/>
        <v>-83.293419112674286</v>
      </c>
      <c r="P75" s="1">
        <f t="shared" si="17"/>
        <v>84.153756111879161</v>
      </c>
      <c r="Q75" s="1">
        <f t="shared" si="18"/>
        <v>-146.08799183096704</v>
      </c>
      <c r="R75" s="1">
        <f t="shared" si="19"/>
        <v>-254.27520000000004</v>
      </c>
      <c r="S75" s="1">
        <f t="shared" si="20"/>
        <v>35.316000000000003</v>
      </c>
      <c r="T75" s="1">
        <f t="shared" si="21"/>
        <v>-33.681990940655652</v>
      </c>
      <c r="U75" s="1">
        <f t="shared" si="22"/>
        <v>-3.9335449149343371</v>
      </c>
      <c r="V75" s="1">
        <f t="shared" si="23"/>
        <v>33.451513241236242</v>
      </c>
      <c r="W75">
        <f>ABS(Q75+'Impact angle &amp; other outputs'!$C$5)</f>
        <v>96.087991830967042</v>
      </c>
      <c r="X75">
        <v>73</v>
      </c>
    </row>
    <row r="76" spans="10:24" x14ac:dyDescent="0.25">
      <c r="J76" s="1">
        <v>7.3</v>
      </c>
      <c r="K76" s="1">
        <f t="shared" si="14"/>
        <v>3.3140131280598162</v>
      </c>
      <c r="L76" s="1">
        <f t="shared" si="15"/>
        <v>-29.163912978578313</v>
      </c>
      <c r="M76" s="1">
        <f t="shared" si="16"/>
        <v>29.351601374286915</v>
      </c>
      <c r="N76" s="4">
        <f t="shared" si="12"/>
        <v>1.5507297058230747</v>
      </c>
      <c r="O76" s="1">
        <f t="shared" si="13"/>
        <v>-83.517057988615065</v>
      </c>
      <c r="P76" s="1">
        <f t="shared" si="17"/>
        <v>84.490620681511444</v>
      </c>
      <c r="Q76" s="1">
        <f t="shared" si="18"/>
        <v>-149.00179356388213</v>
      </c>
      <c r="R76" s="1">
        <f t="shared" si="19"/>
        <v>-261.38745</v>
      </c>
      <c r="S76" s="1">
        <f t="shared" si="20"/>
        <v>35.316000000000003</v>
      </c>
      <c r="T76" s="1">
        <f t="shared" si="21"/>
        <v>-33.771446926813638</v>
      </c>
      <c r="U76" s="1">
        <f t="shared" si="22"/>
        <v>-3.8130464175314449</v>
      </c>
      <c r="V76" s="1">
        <f t="shared" si="23"/>
        <v>33.555495891855642</v>
      </c>
      <c r="W76">
        <f>ABS(Q76+'Impact angle &amp; other outputs'!$C$5)</f>
        <v>99.001793563882131</v>
      </c>
      <c r="X76">
        <v>74</v>
      </c>
    </row>
    <row r="77" spans="10:24" x14ac:dyDescent="0.25">
      <c r="J77" s="1">
        <v>7.4</v>
      </c>
      <c r="K77" s="1">
        <f t="shared" si="14"/>
        <v>3.2080951720172757</v>
      </c>
      <c r="L77" s="1">
        <f t="shared" si="15"/>
        <v>-29.212815870471214</v>
      </c>
      <c r="M77" s="1">
        <f t="shared" si="16"/>
        <v>29.388441362460437</v>
      </c>
      <c r="N77" s="4">
        <f t="shared" si="12"/>
        <v>1.554624874286596</v>
      </c>
      <c r="O77" s="1">
        <f t="shared" si="13"/>
        <v>-83.733000694129913</v>
      </c>
      <c r="P77" s="1">
        <f t="shared" si="17"/>
        <v>84.816726096515296</v>
      </c>
      <c r="Q77" s="1">
        <f t="shared" si="18"/>
        <v>-151.92063000633462</v>
      </c>
      <c r="R77" s="1">
        <f t="shared" si="19"/>
        <v>-268.59780000000006</v>
      </c>
      <c r="S77" s="1">
        <f t="shared" si="20"/>
        <v>35.316000000000003</v>
      </c>
      <c r="T77" s="1">
        <f t="shared" si="21"/>
        <v>-33.856275040019213</v>
      </c>
      <c r="U77" s="1">
        <f t="shared" si="22"/>
        <v>-3.6958119404424661</v>
      </c>
      <c r="V77" s="1">
        <f t="shared" si="23"/>
        <v>33.653949748674535</v>
      </c>
      <c r="W77">
        <f>ABS(Q77+'Impact angle &amp; other outputs'!$C$5)</f>
        <v>101.92063000633462</v>
      </c>
      <c r="X77">
        <v>75</v>
      </c>
    </row>
    <row r="78" spans="10:24" x14ac:dyDescent="0.25">
      <c r="J78" s="1">
        <v>7.5</v>
      </c>
      <c r="K78" s="1">
        <f t="shared" si="14"/>
        <v>3.1054337292272076</v>
      </c>
      <c r="L78" s="1">
        <f t="shared" si="15"/>
        <v>-29.258983933008032</v>
      </c>
      <c r="M78" s="1">
        <f t="shared" si="16"/>
        <v>29.423321692811029</v>
      </c>
      <c r="N78" s="4">
        <f t="shared" si="12"/>
        <v>1.5583173469895595</v>
      </c>
      <c r="O78" s="1">
        <f t="shared" si="13"/>
        <v>-83.941532156423804</v>
      </c>
      <c r="P78" s="1">
        <f t="shared" si="17"/>
        <v>85.13240254157752</v>
      </c>
      <c r="Q78" s="1">
        <f t="shared" si="18"/>
        <v>-154.84421999650857</v>
      </c>
      <c r="R78" s="1">
        <f t="shared" si="19"/>
        <v>-275.90625</v>
      </c>
      <c r="S78" s="1">
        <f t="shared" si="20"/>
        <v>35.316000000000003</v>
      </c>
      <c r="T78" s="1">
        <f t="shared" si="21"/>
        <v>-33.936688889994855</v>
      </c>
      <c r="U78" s="1">
        <f t="shared" si="22"/>
        <v>-3.5817892839417231</v>
      </c>
      <c r="V78" s="1">
        <f t="shared" si="23"/>
        <v>33.747142669294838</v>
      </c>
      <c r="W78">
        <f>ABS(Q78+'Impact angle &amp; other outputs'!$C$5)</f>
        <v>104.84421999650857</v>
      </c>
      <c r="X78">
        <v>76</v>
      </c>
    </row>
    <row r="79" spans="10:24" x14ac:dyDescent="0.25">
      <c r="J79" s="1">
        <v>7.6</v>
      </c>
      <c r="K79" s="1">
        <f t="shared" si="14"/>
        <v>3.0059395824510489</v>
      </c>
      <c r="L79" s="1">
        <f t="shared" si="15"/>
        <v>-29.302563303305398</v>
      </c>
      <c r="M79" s="1">
        <f t="shared" si="16"/>
        <v>29.456338688261415</v>
      </c>
      <c r="N79" s="4">
        <f t="shared" si="12"/>
        <v>1.5618166000516192</v>
      </c>
      <c r="O79" s="1">
        <f t="shared" si="13"/>
        <v>-84.142925139608934</v>
      </c>
      <c r="P79" s="1">
        <f t="shared" si="17"/>
        <v>85.437971207161425</v>
      </c>
      <c r="Q79" s="1">
        <f t="shared" si="18"/>
        <v>-157.77229735832424</v>
      </c>
      <c r="R79" s="1">
        <f t="shared" si="19"/>
        <v>-283.31279999999998</v>
      </c>
      <c r="S79" s="1">
        <f t="shared" si="20"/>
        <v>35.316000000000003</v>
      </c>
      <c r="T79" s="1">
        <f t="shared" si="21"/>
        <v>-34.012894845568603</v>
      </c>
      <c r="U79" s="1">
        <f t="shared" si="22"/>
        <v>-3.4709237971514679</v>
      </c>
      <c r="V79" s="1">
        <f t="shared" si="23"/>
        <v>33.835332180578263</v>
      </c>
      <c r="W79">
        <f>ABS(Q79+'Impact angle &amp; other outputs'!$C$5)</f>
        <v>107.77229735832424</v>
      </c>
      <c r="X79">
        <v>77</v>
      </c>
    </row>
    <row r="80" spans="10:24" x14ac:dyDescent="0.25">
      <c r="J80" s="1">
        <v>7.7</v>
      </c>
      <c r="K80" s="1">
        <f t="shared" si="14"/>
        <v>2.9095250325301745</v>
      </c>
      <c r="L80" s="1">
        <f t="shared" si="15"/>
        <v>-29.343692964956002</v>
      </c>
      <c r="M80" s="1">
        <f t="shared" si="16"/>
        <v>29.48758472198983</v>
      </c>
      <c r="N80" s="4">
        <f t="shared" si="12"/>
        <v>1.5651317749257505</v>
      </c>
      <c r="O80" s="1">
        <f t="shared" si="13"/>
        <v>-84.337440881951238</v>
      </c>
      <c r="P80" s="1">
        <f t="shared" si="17"/>
        <v>85.733744437910488</v>
      </c>
      <c r="Q80" s="1">
        <f t="shared" si="18"/>
        <v>-160.70461017173733</v>
      </c>
      <c r="R80" s="1">
        <f t="shared" si="19"/>
        <v>-290.81745000000006</v>
      </c>
      <c r="S80" s="1">
        <f t="shared" si="20"/>
        <v>35.316000000000003</v>
      </c>
      <c r="T80" s="1">
        <f t="shared" si="21"/>
        <v>-34.085091987271909</v>
      </c>
      <c r="U80" s="1">
        <f t="shared" si="22"/>
        <v>-3.3631587431813665</v>
      </c>
      <c r="V80" s="1">
        <f t="shared" si="23"/>
        <v>33.918765588519733</v>
      </c>
      <c r="W80">
        <f>ABS(Q80+'Impact angle &amp; other outputs'!$C$5)</f>
        <v>110.70461017173733</v>
      </c>
      <c r="X80">
        <v>78</v>
      </c>
    </row>
    <row r="81" spans="10:24" x14ac:dyDescent="0.25">
      <c r="J81" s="1">
        <v>7.8</v>
      </c>
      <c r="K81" s="1">
        <f t="shared" si="14"/>
        <v>2.8161039563306924</v>
      </c>
      <c r="L81" s="1">
        <f t="shared" si="15"/>
        <v>-29.382505031941566</v>
      </c>
      <c r="M81" s="1">
        <f t="shared" si="16"/>
        <v>29.517148294591955</v>
      </c>
      <c r="N81" s="4">
        <f t="shared" si="12"/>
        <v>1.568271678200879</v>
      </c>
      <c r="O81" s="1">
        <f t="shared" si="13"/>
        <v>-84.52532969261523</v>
      </c>
      <c r="P81" s="1">
        <f t="shared" si="17"/>
        <v>86.020025887353526</v>
      </c>
      <c r="Q81" s="1">
        <f t="shared" si="18"/>
        <v>-163.6409200715822</v>
      </c>
      <c r="R81" s="1">
        <f t="shared" si="19"/>
        <v>-298.42020000000002</v>
      </c>
      <c r="S81" s="1">
        <f t="shared" si="20"/>
        <v>35.316000000000003</v>
      </c>
      <c r="T81" s="1">
        <f t="shared" si="21"/>
        <v>-34.153472103041373</v>
      </c>
      <c r="U81" s="1">
        <f t="shared" si="22"/>
        <v>-3.2584356372064058</v>
      </c>
      <c r="V81" s="1">
        <f t="shared" si="23"/>
        <v>33.997680125141017</v>
      </c>
      <c r="W81">
        <f>ABS(Q81+'Impact angle &amp; other outputs'!$C$5)</f>
        <v>113.6409200715822</v>
      </c>
      <c r="X81">
        <v>79</v>
      </c>
    </row>
    <row r="82" spans="10:24" x14ac:dyDescent="0.25">
      <c r="J82" s="1">
        <v>7.9</v>
      </c>
      <c r="K82" s="1">
        <f t="shared" si="14"/>
        <v>2.7255918552971807</v>
      </c>
      <c r="L82" s="1">
        <f t="shared" si="15"/>
        <v>-29.419125028465427</v>
      </c>
      <c r="M82" s="1">
        <f t="shared" si="16"/>
        <v>29.545114120648496</v>
      </c>
      <c r="N82" s="4">
        <f t="shared" si="12"/>
        <v>1.5712447831238576</v>
      </c>
      <c r="O82" s="1">
        <f t="shared" si="13"/>
        <v>-84.706831510773426</v>
      </c>
      <c r="P82" s="1">
        <f t="shared" si="17"/>
        <v>86.297110677934924</v>
      </c>
      <c r="Q82" s="1">
        <f t="shared" si="18"/>
        <v>-166.58100157460257</v>
      </c>
      <c r="R82" s="1">
        <f t="shared" si="19"/>
        <v>-306.12105000000003</v>
      </c>
      <c r="S82" s="1">
        <f t="shared" si="20"/>
        <v>35.316000000000003</v>
      </c>
      <c r="T82" s="1">
        <f t="shared" si="21"/>
        <v>-34.218219721364015</v>
      </c>
      <c r="U82" s="1">
        <f t="shared" si="22"/>
        <v>-3.1566945585137587</v>
      </c>
      <c r="V82" s="1">
        <f t="shared" si="23"/>
        <v>34.072303126788988</v>
      </c>
      <c r="W82">
        <f>ABS(Q82+'Impact angle &amp; other outputs'!$C$5)</f>
        <v>116.58100157460257</v>
      </c>
      <c r="X82">
        <v>80</v>
      </c>
    </row>
    <row r="83" spans="10:24" x14ac:dyDescent="0.25">
      <c r="J83" s="1">
        <v>8</v>
      </c>
      <c r="K83" s="1">
        <f t="shared" si="14"/>
        <v>2.6379058953384655</v>
      </c>
      <c r="L83" s="1">
        <f t="shared" si="15"/>
        <v>-29.453672163832398</v>
      </c>
      <c r="M83" s="1">
        <f t="shared" si="16"/>
        <v>29.571563222920375</v>
      </c>
      <c r="N83" s="4">
        <f t="shared" si="12"/>
        <v>1.5740592326049183</v>
      </c>
      <c r="O83" s="1">
        <f t="shared" si="13"/>
        <v>-84.882176429744746</v>
      </c>
      <c r="P83" s="1">
        <f t="shared" si="17"/>
        <v>86.565285565466709</v>
      </c>
      <c r="Q83" s="1">
        <f t="shared" si="18"/>
        <v>-169.52464143421744</v>
      </c>
      <c r="R83" s="1">
        <f t="shared" si="19"/>
        <v>-313.92</v>
      </c>
      <c r="S83" s="1">
        <f t="shared" si="20"/>
        <v>35.316000000000003</v>
      </c>
      <c r="T83" s="1">
        <f t="shared" si="21"/>
        <v>-34.279512176729341</v>
      </c>
      <c r="U83" s="1">
        <f t="shared" si="22"/>
        <v>-3.0578744376365372</v>
      </c>
      <c r="V83" s="1">
        <f t="shared" si="23"/>
        <v>34.142852238765641</v>
      </c>
      <c r="W83">
        <f>ABS(Q83+'Impact angle &amp; other outputs'!$C$5)</f>
        <v>119.52464143421744</v>
      </c>
      <c r="X83">
        <v>81</v>
      </c>
    </row>
    <row r="84" spans="10:24" x14ac:dyDescent="0.25">
      <c r="J84" s="1">
        <v>8.1</v>
      </c>
      <c r="K84" s="1">
        <f t="shared" si="14"/>
        <v>2.5529649387374511</v>
      </c>
      <c r="L84" s="1">
        <f t="shared" si="15"/>
        <v>-29.486259601644463</v>
      </c>
      <c r="M84" s="1">
        <f t="shared" si="16"/>
        <v>29.596573032599451</v>
      </c>
      <c r="N84" s="4">
        <f t="shared" si="12"/>
        <v>1.5767228434931877</v>
      </c>
      <c r="O84" s="1">
        <f t="shared" si="13"/>
        <v>-85.051585188634959</v>
      </c>
      <c r="P84" s="1">
        <f t="shared" si="17"/>
        <v>86.824829107170501</v>
      </c>
      <c r="Q84" s="1">
        <f t="shared" si="18"/>
        <v>-172.47163802249128</v>
      </c>
      <c r="R84" s="1">
        <f t="shared" si="19"/>
        <v>-321.81704999999999</v>
      </c>
      <c r="S84" s="1">
        <f t="shared" si="20"/>
        <v>35.316000000000003</v>
      </c>
      <c r="T84" s="1">
        <f t="shared" si="21"/>
        <v>-34.337519702740536</v>
      </c>
      <c r="U84" s="1">
        <f t="shared" si="22"/>
        <v>-2.9619133197531471</v>
      </c>
      <c r="V84" s="1">
        <f t="shared" si="23"/>
        <v>34.20953564172369</v>
      </c>
      <c r="W84">
        <f>ABS(Q84+'Impact angle &amp; other outputs'!$C$5)</f>
        <v>122.47163802249128</v>
      </c>
      <c r="X84">
        <v>82</v>
      </c>
    </row>
    <row r="85" spans="10:24" x14ac:dyDescent="0.25">
      <c r="J85" s="1">
        <v>8.1999999999999993</v>
      </c>
      <c r="K85" s="1">
        <f t="shared" si="14"/>
        <v>2.4706895687443082</v>
      </c>
      <c r="L85" s="1">
        <f t="shared" si="15"/>
        <v>-29.516994722707693</v>
      </c>
      <c r="M85" s="1">
        <f t="shared" si="16"/>
        <v>29.62021749422944</v>
      </c>
      <c r="N85" s="4">
        <f t="shared" si="12"/>
        <v>1.5792431119298203</v>
      </c>
      <c r="O85" s="1">
        <f t="shared" si="13"/>
        <v>-85.215269633774028</v>
      </c>
      <c r="P85" s="1">
        <f t="shared" si="17"/>
        <v>87.076011832544594</v>
      </c>
      <c r="Q85" s="1">
        <f t="shared" si="18"/>
        <v>-175.42180073870887</v>
      </c>
      <c r="R85" s="1">
        <f t="shared" si="19"/>
        <v>-329.81220000000002</v>
      </c>
      <c r="S85" s="1">
        <f t="shared" si="20"/>
        <v>35.316000000000003</v>
      </c>
      <c r="T85" s="1">
        <f t="shared" si="21"/>
        <v>-34.39240554869388</v>
      </c>
      <c r="U85" s="1">
        <f t="shared" si="22"/>
        <v>-2.8687486055676676</v>
      </c>
      <c r="V85" s="1">
        <f t="shared" si="23"/>
        <v>34.272552295734897</v>
      </c>
      <c r="W85">
        <f>ABS(Q85+'Impact angle &amp; other outputs'!$C$5)</f>
        <v>125.42180073870887</v>
      </c>
      <c r="X85">
        <v>83</v>
      </c>
    </row>
    <row r="86" spans="10:24" x14ac:dyDescent="0.25">
      <c r="J86" s="1">
        <v>8.3000000000000007</v>
      </c>
      <c r="K86" s="1">
        <f t="shared" si="14"/>
        <v>2.3910021074785384</v>
      </c>
      <c r="L86" s="1">
        <f t="shared" si="15"/>
        <v>-29.545979381159501</v>
      </c>
      <c r="M86" s="1">
        <f t="shared" si="16"/>
        <v>29.642567174080405</v>
      </c>
      <c r="N86" s="4">
        <f t="shared" si="12"/>
        <v>1.5816272196057646</v>
      </c>
      <c r="O86" s="1">
        <f t="shared" si="13"/>
        <v>-85.373433152077453</v>
      </c>
      <c r="P86" s="1">
        <f t="shared" si="17"/>
        <v>87.319096416355734</v>
      </c>
      <c r="Q86" s="1">
        <f t="shared" si="18"/>
        <v>-178.37494944390227</v>
      </c>
      <c r="R86" s="1">
        <f t="shared" si="19"/>
        <v>-337.90545000000009</v>
      </c>
      <c r="S86" s="1">
        <f t="shared" si="20"/>
        <v>35.316000000000003</v>
      </c>
      <c r="T86" s="1">
        <f t="shared" si="21"/>
        <v>-34.444326115858878</v>
      </c>
      <c r="U86" s="1">
        <f t="shared" si="22"/>
        <v>-2.7783172709045769</v>
      </c>
      <c r="V86" s="1">
        <f t="shared" si="23"/>
        <v>34.3320921983766</v>
      </c>
      <c r="W86">
        <f>ABS(Q86+'Impact angle &amp; other outputs'!$C$5)</f>
        <v>128.37494944390227</v>
      </c>
      <c r="X86">
        <v>84</v>
      </c>
    </row>
    <row r="87" spans="10:24" x14ac:dyDescent="0.25">
      <c r="J87" s="1">
        <v>8.4</v>
      </c>
      <c r="K87" s="1">
        <f t="shared" si="14"/>
        <v>2.3138266277311894</v>
      </c>
      <c r="L87" s="1">
        <f t="shared" si="15"/>
        <v>-29.573310153426817</v>
      </c>
      <c r="M87" s="1">
        <f t="shared" si="16"/>
        <v>29.663689370912302</v>
      </c>
      <c r="N87" s="4">
        <f t="shared" si="12"/>
        <v>1.5838820407691558</v>
      </c>
      <c r="O87" s="1">
        <f t="shared" si="13"/>
        <v>-85.526271078303523</v>
      </c>
      <c r="P87" s="1">
        <f t="shared" si="17"/>
        <v>87.554337853116223</v>
      </c>
      <c r="Q87" s="1">
        <f t="shared" si="18"/>
        <v>-181.33091392063156</v>
      </c>
      <c r="R87" s="1">
        <f t="shared" si="19"/>
        <v>-346.09680000000003</v>
      </c>
      <c r="S87" s="1">
        <f t="shared" si="20"/>
        <v>35.316000000000003</v>
      </c>
      <c r="T87" s="1">
        <f t="shared" si="21"/>
        <v>-34.493431110083847</v>
      </c>
      <c r="U87" s="1">
        <f t="shared" si="22"/>
        <v>-2.6905560662520092</v>
      </c>
      <c r="V87" s="1">
        <f t="shared" si="23"/>
        <v>34.388336653587281</v>
      </c>
      <c r="W87">
        <f>ABS(Q87+'Impact angle &amp; other outputs'!$C$5)</f>
        <v>131.33091392063156</v>
      </c>
      <c r="X87">
        <v>85</v>
      </c>
    </row>
    <row r="88" spans="10:24" x14ac:dyDescent="0.25">
      <c r="J88" s="1">
        <v>8.5</v>
      </c>
      <c r="K88" s="1">
        <f t="shared" si="14"/>
        <v>2.2390889592241896</v>
      </c>
      <c r="L88" s="1">
        <f t="shared" si="15"/>
        <v>-29.59907857971606</v>
      </c>
      <c r="M88" s="1">
        <f t="shared" si="16"/>
        <v>29.683648228200081</v>
      </c>
      <c r="N88" s="4">
        <f t="shared" si="12"/>
        <v>1.5860141498439466</v>
      </c>
      <c r="O88" s="1">
        <f t="shared" si="13"/>
        <v>-85.673971078032395</v>
      </c>
      <c r="P88" s="1">
        <f t="shared" si="17"/>
        <v>87.781983632463991</v>
      </c>
      <c r="Q88" s="1">
        <f t="shared" si="18"/>
        <v>-184.28953335728869</v>
      </c>
      <c r="R88" s="1">
        <f t="shared" si="19"/>
        <v>-354.38625000000002</v>
      </c>
      <c r="S88" s="1">
        <f t="shared" si="20"/>
        <v>35.316000000000003</v>
      </c>
      <c r="T88" s="1">
        <f t="shared" si="21"/>
        <v>-34.539863707712627</v>
      </c>
      <c r="U88" s="1">
        <f t="shared" si="22"/>
        <v>-2.6054016974764953</v>
      </c>
      <c r="V88" s="1">
        <f t="shared" si="23"/>
        <v>34.441458548414445</v>
      </c>
      <c r="W88">
        <f>ABS(Q88+'Impact angle &amp; other outputs'!$C$5)</f>
        <v>134.28953335728869</v>
      </c>
      <c r="X88">
        <v>86</v>
      </c>
    </row>
    <row r="89" spans="10:24" x14ac:dyDescent="0.25">
      <c r="J89" s="1">
        <v>8.6</v>
      </c>
      <c r="K89" s="1">
        <f t="shared" si="14"/>
        <v>2.1667166898498427</v>
      </c>
      <c r="L89" s="1">
        <f t="shared" si="15"/>
        <v>-29.62337139781566</v>
      </c>
      <c r="M89" s="1">
        <f t="shared" si="16"/>
        <v>29.702504847015796</v>
      </c>
      <c r="N89" s="4">
        <f t="shared" si="12"/>
        <v>1.5880298295365944</v>
      </c>
      <c r="O89" s="1">
        <f t="shared" si="13"/>
        <v>-85.816713508058399</v>
      </c>
      <c r="P89" s="1">
        <f t="shared" si="17"/>
        <v>88.002273914917694</v>
      </c>
      <c r="Q89" s="1">
        <f t="shared" si="18"/>
        <v>-187.25065585616525</v>
      </c>
      <c r="R89" s="1">
        <f t="shared" si="19"/>
        <v>-362.77379999999999</v>
      </c>
      <c r="S89" s="1">
        <f t="shared" si="20"/>
        <v>35.316000000000003</v>
      </c>
      <c r="T89" s="1">
        <f t="shared" si="21"/>
        <v>-34.583760732130287</v>
      </c>
      <c r="U89" s="1">
        <f t="shared" si="22"/>
        <v>-2.5227909889091076</v>
      </c>
      <c r="V89" s="1">
        <f t="shared" si="23"/>
        <v>34.491622635119903</v>
      </c>
      <c r="W89">
        <f>ABS(Q89+'Impact angle &amp; other outputs'!$C$5)</f>
        <v>137.25065585616525</v>
      </c>
      <c r="X89">
        <v>87</v>
      </c>
    </row>
    <row r="90" spans="10:24" x14ac:dyDescent="0.25">
      <c r="J90" s="1">
        <v>8.6999999999999993</v>
      </c>
      <c r="K90" s="1">
        <f t="shared" si="14"/>
        <v>2.0966391623801455</v>
      </c>
      <c r="L90" s="1">
        <f t="shared" si="15"/>
        <v>-29.64627076906233</v>
      </c>
      <c r="M90" s="1">
        <f t="shared" si="16"/>
        <v>29.720317398873547</v>
      </c>
      <c r="N90" s="4">
        <f t="shared" si="12"/>
        <v>1.5899350793216145</v>
      </c>
      <c r="O90" s="1">
        <f t="shared" si="13"/>
        <v>-85.954671755761083</v>
      </c>
      <c r="P90" s="1">
        <f t="shared" si="17"/>
        <v>88.215441707529195</v>
      </c>
      <c r="Q90" s="1">
        <f t="shared" si="18"/>
        <v>-190.21413796450915</v>
      </c>
      <c r="R90" s="1">
        <f t="shared" si="19"/>
        <v>-371.25944999999996</v>
      </c>
      <c r="S90" s="1">
        <f t="shared" si="20"/>
        <v>35.316000000000003</v>
      </c>
      <c r="T90" s="1">
        <f t="shared" si="21"/>
        <v>-34.625252838559611</v>
      </c>
      <c r="U90" s="1">
        <f t="shared" si="22"/>
        <v>-2.4426610299723772</v>
      </c>
      <c r="V90" s="1">
        <f t="shared" si="23"/>
        <v>34.538985816419604</v>
      </c>
      <c r="W90">
        <f>ABS(Q90+'Impact angle &amp; other outputs'!$C$5)</f>
        <v>140.21413796450915</v>
      </c>
      <c r="X90">
        <v>88</v>
      </c>
    </row>
    <row r="91" spans="10:24" x14ac:dyDescent="0.25">
      <c r="J91" s="1">
        <v>8.8000000000000007</v>
      </c>
      <c r="K91" s="1">
        <f t="shared" si="14"/>
        <v>2.0287874671031338</v>
      </c>
      <c r="L91" s="1">
        <f t="shared" si="15"/>
        <v>-29.667854496384006</v>
      </c>
      <c r="M91" s="1">
        <f t="shared" si="16"/>
        <v>29.737141237941611</v>
      </c>
      <c r="N91" s="4">
        <f t="shared" si="12"/>
        <v>1.5917356242095175</v>
      </c>
      <c r="O91" s="1">
        <f t="shared" si="13"/>
        <v>-86.088012558904225</v>
      </c>
      <c r="P91" s="1">
        <f t="shared" si="17"/>
        <v>88.421713039003365</v>
      </c>
      <c r="Q91" s="1">
        <f t="shared" si="18"/>
        <v>-193.1798442277815</v>
      </c>
      <c r="R91" s="1">
        <f t="shared" si="19"/>
        <v>-379.84320000000008</v>
      </c>
      <c r="S91" s="1">
        <f t="shared" si="20"/>
        <v>35.316000000000003</v>
      </c>
      <c r="T91" s="1">
        <f t="shared" si="21"/>
        <v>-34.664464705007283</v>
      </c>
      <c r="U91" s="1">
        <f t="shared" si="22"/>
        <v>-2.3649493064796574</v>
      </c>
      <c r="V91" s="1">
        <f t="shared" si="23"/>
        <v>34.583697431918367</v>
      </c>
      <c r="W91">
        <f>ABS(Q91+'Impact angle &amp; other outputs'!$C$5)</f>
        <v>143.1798442277815</v>
      </c>
      <c r="X91">
        <v>89</v>
      </c>
    </row>
    <row r="92" spans="10:24" x14ac:dyDescent="0.25">
      <c r="J92" s="1">
        <v>8.9</v>
      </c>
      <c r="K92" s="1">
        <f t="shared" si="14"/>
        <v>1.9630944308120324</v>
      </c>
      <c r="L92" s="1">
        <f t="shared" si="15"/>
        <v>-29.688196234386275</v>
      </c>
      <c r="M92" s="1">
        <f t="shared" si="16"/>
        <v>29.753029012114258</v>
      </c>
      <c r="N92" s="4">
        <f t="shared" si="12"/>
        <v>1.593436923712283</v>
      </c>
      <c r="O92" s="1">
        <f t="shared" si="13"/>
        <v>-86.216896307204195</v>
      </c>
      <c r="P92" s="1">
        <f t="shared" si="17"/>
        <v>88.621307133899123</v>
      </c>
      <c r="Q92" s="1">
        <f t="shared" si="18"/>
        <v>-196.14764676432</v>
      </c>
      <c r="R92" s="1">
        <f t="shared" si="19"/>
        <v>-388.52505000000008</v>
      </c>
      <c r="S92" s="1">
        <f t="shared" si="20"/>
        <v>35.316000000000003</v>
      </c>
      <c r="T92" s="1">
        <f t="shared" si="21"/>
        <v>-34.701515227511948</v>
      </c>
      <c r="U92" s="1">
        <f t="shared" si="22"/>
        <v>-2.2895938176960375</v>
      </c>
      <c r="V92" s="1">
        <f t="shared" si="23"/>
        <v>34.625899544058228</v>
      </c>
      <c r="W92">
        <f>ABS(Q92+'Impact angle &amp; other outputs'!$C$5)</f>
        <v>146.14764676432</v>
      </c>
      <c r="X92">
        <v>90</v>
      </c>
    </row>
    <row r="93" spans="10:24" x14ac:dyDescent="0.25">
      <c r="J93" s="1">
        <v>9</v>
      </c>
      <c r="K93" s="1">
        <f t="shared" si="14"/>
        <v>1.8994946025426982</v>
      </c>
      <c r="L93" s="1">
        <f t="shared" si="15"/>
        <v>-29.70736569149577</v>
      </c>
      <c r="M93" s="1">
        <f t="shared" si="16"/>
        <v>29.768030772514141</v>
      </c>
      <c r="N93" s="4">
        <f t="shared" si="12"/>
        <v>1.5950441809320279</v>
      </c>
      <c r="O93" s="1">
        <f t="shared" si="13"/>
        <v>-86.341477326909086</v>
      </c>
      <c r="P93" s="1">
        <f t="shared" si="17"/>
        <v>88.814436585566853</v>
      </c>
      <c r="Q93" s="1">
        <f t="shared" si="18"/>
        <v>-199.11742486061408</v>
      </c>
      <c r="R93" s="1">
        <f t="shared" si="19"/>
        <v>-397.30500000000001</v>
      </c>
      <c r="S93" s="1">
        <f t="shared" si="20"/>
        <v>35.316000000000003</v>
      </c>
      <c r="T93" s="1">
        <f t="shared" si="21"/>
        <v>-34.736517718075291</v>
      </c>
      <c r="U93" s="1">
        <f t="shared" si="22"/>
        <v>-2.2165331802040509</v>
      </c>
      <c r="V93" s="1">
        <f t="shared" si="23"/>
        <v>34.665727222131274</v>
      </c>
      <c r="W93">
        <f>ABS(Q93+'Impact angle &amp; other outputs'!$C$5)</f>
        <v>149.11742486061408</v>
      </c>
      <c r="X93">
        <v>91</v>
      </c>
    </row>
    <row r="94" spans="10:24" x14ac:dyDescent="0.25">
      <c r="J94" s="1">
        <v>9.1</v>
      </c>
      <c r="K94" s="1">
        <f t="shared" si="14"/>
        <v>1.8379242364259192</v>
      </c>
      <c r="L94" s="1">
        <f t="shared" si="15"/>
        <v>-29.725428824214347</v>
      </c>
      <c r="M94" s="1">
        <f t="shared" si="16"/>
        <v>29.782194081065871</v>
      </c>
      <c r="N94" s="4">
        <f t="shared" si="12"/>
        <v>1.5965623517080951</v>
      </c>
      <c r="O94" s="1">
        <f t="shared" si="13"/>
        <v>-86.461904149537119</v>
      </c>
      <c r="P94" s="1">
        <f t="shared" si="17"/>
        <v>89.00130752751528</v>
      </c>
      <c r="Q94" s="1">
        <f t="shared" si="18"/>
        <v>-202.08906458639959</v>
      </c>
      <c r="R94" s="1">
        <f t="shared" si="19"/>
        <v>-406.18304999999998</v>
      </c>
      <c r="S94" s="1">
        <f t="shared" si="20"/>
        <v>35.316000000000003</v>
      </c>
      <c r="T94" s="1">
        <f t="shared" si="21"/>
        <v>-34.769580103865188</v>
      </c>
      <c r="U94" s="1">
        <f t="shared" si="22"/>
        <v>-2.1457067195688437</v>
      </c>
      <c r="V94" s="1">
        <f t="shared" si="23"/>
        <v>34.703308823117936</v>
      </c>
      <c r="W94">
        <f>ABS(Q94+'Impact angle &amp; other outputs'!$C$5)</f>
        <v>152.08906458639959</v>
      </c>
      <c r="X94">
        <v>92</v>
      </c>
    </row>
    <row r="95" spans="10:24" x14ac:dyDescent="0.25">
      <c r="J95" s="1">
        <v>9.1999999999999993</v>
      </c>
      <c r="K95" s="1">
        <f t="shared" si="14"/>
        <v>1.7783212719934516</v>
      </c>
      <c r="L95" s="1">
        <f t="shared" si="15"/>
        <v>-29.742448023572184</v>
      </c>
      <c r="M95" s="1">
        <f t="shared" si="16"/>
        <v>29.795564115843106</v>
      </c>
      <c r="N95" s="4">
        <f t="shared" si="12"/>
        <v>1.5979961537663712</v>
      </c>
      <c r="O95" s="1">
        <f t="shared" si="13"/>
        <v>-86.578319765838145</v>
      </c>
      <c r="P95" s="1">
        <f t="shared" si="17"/>
        <v>89.182119802936242</v>
      </c>
      <c r="Q95" s="1">
        <f t="shared" si="18"/>
        <v>-205.06245842878891</v>
      </c>
      <c r="R95" s="1">
        <f t="shared" si="19"/>
        <v>-415.15919999999994</v>
      </c>
      <c r="S95" s="1">
        <f t="shared" si="20"/>
        <v>35.316000000000003</v>
      </c>
      <c r="T95" s="1">
        <f t="shared" si="21"/>
        <v>-34.800805126467644</v>
      </c>
      <c r="U95" s="1">
        <f t="shared" si="22"/>
        <v>-2.077054550747345</v>
      </c>
      <c r="V95" s="1">
        <f t="shared" si="23"/>
        <v>34.738766268300267</v>
      </c>
      <c r="W95">
        <f>ABS(Q95+'Impact angle &amp; other outputs'!$C$5)</f>
        <v>155.06245842878891</v>
      </c>
      <c r="X95">
        <v>93</v>
      </c>
    </row>
    <row r="96" spans="10:24" x14ac:dyDescent="0.25">
      <c r="J96" s="1">
        <v>9.3000000000000007</v>
      </c>
      <c r="K96" s="1">
        <f t="shared" si="14"/>
        <v>1.7206253122504689</v>
      </c>
      <c r="L96" s="1">
        <f t="shared" si="15"/>
        <v>-29.758482293897178</v>
      </c>
      <c r="M96" s="1">
        <f t="shared" si="16"/>
        <v>29.808183773946187</v>
      </c>
      <c r="N96" s="4">
        <f t="shared" si="12"/>
        <v>1.5993500758224277</v>
      </c>
      <c r="O96" s="1">
        <f t="shared" si="13"/>
        <v>-86.69086186596202</v>
      </c>
      <c r="P96" s="1">
        <f t="shared" si="17"/>
        <v>89.357067132148444</v>
      </c>
      <c r="Q96" s="1">
        <f t="shared" si="18"/>
        <v>-208.03750494466243</v>
      </c>
      <c r="R96" s="1">
        <f t="shared" si="19"/>
        <v>-424.23345000000006</v>
      </c>
      <c r="S96" s="1">
        <f t="shared" si="20"/>
        <v>35.316000000000003</v>
      </c>
      <c r="T96" s="1">
        <f t="shared" si="21"/>
        <v>-34.830290540132886</v>
      </c>
      <c r="U96" s="1">
        <f t="shared" si="22"/>
        <v>-2.0105176481356946</v>
      </c>
      <c r="V96" s="1">
        <f t="shared" si="23"/>
        <v>34.772215314768275</v>
      </c>
      <c r="W96">
        <f>ABS(Q96+'Impact angle &amp; other outputs'!$C$5)</f>
        <v>158.03750494466243</v>
      </c>
      <c r="X96">
        <v>94</v>
      </c>
    </row>
    <row r="97" spans="10:24" x14ac:dyDescent="0.25">
      <c r="J97" s="1">
        <v>9.4</v>
      </c>
      <c r="K97" s="1">
        <f t="shared" si="14"/>
        <v>1.6647775998022554</v>
      </c>
      <c r="L97" s="1">
        <f t="shared" si="15"/>
        <v>-29.773587424042503</v>
      </c>
      <c r="M97" s="1">
        <f t="shared" si="16"/>
        <v>29.820093771715495</v>
      </c>
      <c r="N97" s="4">
        <f t="shared" si="12"/>
        <v>1.6006283865970294</v>
      </c>
      <c r="O97" s="1">
        <f t="shared" si="13"/>
        <v>-86.799663066745282</v>
      </c>
      <c r="P97" s="1">
        <f t="shared" si="17"/>
        <v>89.526337277751082</v>
      </c>
      <c r="Q97" s="1">
        <f t="shared" si="18"/>
        <v>-211.01410843055942</v>
      </c>
      <c r="R97" s="1">
        <f t="shared" si="19"/>
        <v>-433.40580000000011</v>
      </c>
      <c r="S97" s="1">
        <f t="shared" si="20"/>
        <v>35.316000000000003</v>
      </c>
      <c r="T97" s="1">
        <f t="shared" si="21"/>
        <v>-34.858129308113092</v>
      </c>
      <c r="U97" s="1">
        <f t="shared" si="22"/>
        <v>-1.946037906098067</v>
      </c>
      <c r="V97" s="1">
        <f t="shared" si="23"/>
        <v>34.803765821088419</v>
      </c>
      <c r="W97">
        <f>ABS(Q97+'Impact angle &amp; other outputs'!$C$5)</f>
        <v>161.01410843055942</v>
      </c>
      <c r="X97">
        <v>95</v>
      </c>
    </row>
    <row r="98" spans="10:24" x14ac:dyDescent="0.25">
      <c r="J98" s="1">
        <v>9.5</v>
      </c>
      <c r="K98" s="1">
        <f t="shared" si="14"/>
        <v>1.6107209912995315</v>
      </c>
      <c r="L98" s="1">
        <f t="shared" si="15"/>
        <v>-29.787816151234491</v>
      </c>
      <c r="M98" s="1">
        <f t="shared" si="16"/>
        <v>29.831332742128023</v>
      </c>
      <c r="N98" s="4">
        <f t="shared" si="12"/>
        <v>1.601835143708807</v>
      </c>
      <c r="O98" s="1">
        <f t="shared" si="13"/>
        <v>-86.904851126959713</v>
      </c>
      <c r="P98" s="1">
        <f t="shared" si="17"/>
        <v>89.690112207306171</v>
      </c>
      <c r="Q98" s="1">
        <f t="shared" si="18"/>
        <v>-213.99217860932325</v>
      </c>
      <c r="R98" s="1">
        <f t="shared" si="19"/>
        <v>-442.67625000000004</v>
      </c>
      <c r="S98" s="1">
        <f t="shared" si="20"/>
        <v>35.316000000000003</v>
      </c>
      <c r="T98" s="1">
        <f t="shared" si="21"/>
        <v>-34.884409796325137</v>
      </c>
      <c r="U98" s="1">
        <f t="shared" si="22"/>
        <v>-1.8835581907705121</v>
      </c>
      <c r="V98" s="1">
        <f t="shared" si="23"/>
        <v>34.833522006537414</v>
      </c>
      <c r="W98">
        <f>ABS(Q98+'Impact angle &amp; other outputs'!$C$5)</f>
        <v>163.99217860932325</v>
      </c>
      <c r="X98">
        <v>96</v>
      </c>
    </row>
    <row r="99" spans="10:24" x14ac:dyDescent="0.25">
      <c r="J99" s="1">
        <v>9.6</v>
      </c>
      <c r="K99" s="1">
        <f t="shared" si="14"/>
        <v>1.5583999304447953</v>
      </c>
      <c r="L99" s="1">
        <f t="shared" si="15"/>
        <v>-29.801218317719563</v>
      </c>
      <c r="M99" s="1">
        <f t="shared" si="16"/>
        <v>29.841937329261892</v>
      </c>
      <c r="N99" s="4">
        <f t="shared" si="12"/>
        <v>1.6029742024144698</v>
      </c>
      <c r="O99" s="1">
        <f t="shared" si="13"/>
        <v>-87.006549151303929</v>
      </c>
      <c r="P99" s="1">
        <f t="shared" si="17"/>
        <v>89.848568253393381</v>
      </c>
      <c r="Q99" s="1">
        <f t="shared" si="18"/>
        <v>-216.97163033277093</v>
      </c>
      <c r="R99" s="1">
        <f t="shared" si="19"/>
        <v>-452.04480000000001</v>
      </c>
      <c r="S99" s="1">
        <f t="shared" si="20"/>
        <v>35.316000000000003</v>
      </c>
      <c r="T99" s="1">
        <f t="shared" si="21"/>
        <v>-34.909215963692908</v>
      </c>
      <c r="U99" s="1">
        <f t="shared" si="22"/>
        <v>-1.8230223838837811</v>
      </c>
      <c r="V99" s="1">
        <f t="shared" si="23"/>
        <v>34.861582703423124</v>
      </c>
      <c r="W99">
        <f>ABS(Q99+'Impact angle &amp; other outputs'!$C$5)</f>
        <v>166.97163033277093</v>
      </c>
      <c r="X99">
        <v>97</v>
      </c>
    </row>
    <row r="100" spans="10:24" x14ac:dyDescent="0.25">
      <c r="J100" s="1">
        <v>9.6999999999999993</v>
      </c>
      <c r="K100" s="1">
        <f t="shared" si="14"/>
        <v>1.5077604197813572</v>
      </c>
      <c r="L100" s="1">
        <f t="shared" si="15"/>
        <v>-29.813841020402254</v>
      </c>
      <c r="M100" s="1">
        <f t="shared" si="16"/>
        <v>29.851942279745877</v>
      </c>
      <c r="N100" s="4">
        <f t="shared" si="12"/>
        <v>1.6040492241719031</v>
      </c>
      <c r="O100" s="1">
        <f t="shared" si="13"/>
        <v>-87.104875783862312</v>
      </c>
      <c r="P100" s="1">
        <f t="shared" si="17"/>
        <v>90.001876270904688</v>
      </c>
      <c r="Q100" s="1">
        <f t="shared" si="18"/>
        <v>-219.952383299677</v>
      </c>
      <c r="R100" s="1">
        <f t="shared" si="19"/>
        <v>-461.51144999999997</v>
      </c>
      <c r="S100" s="1">
        <f t="shared" si="20"/>
        <v>35.316000000000003</v>
      </c>
      <c r="T100" s="1">
        <f t="shared" si="21"/>
        <v>-34.93262754863256</v>
      </c>
      <c r="U100" s="1">
        <f t="shared" si="22"/>
        <v>-1.7643754193015377</v>
      </c>
      <c r="V100" s="1">
        <f t="shared" si="23"/>
        <v>34.88804160211987</v>
      </c>
      <c r="W100">
        <f>ABS(Q100+'Impact angle &amp; other outputs'!$C$5)</f>
        <v>169.952383299677</v>
      </c>
      <c r="X100">
        <v>98</v>
      </c>
    </row>
    <row r="101" spans="10:24" x14ac:dyDescent="0.25">
      <c r="J101" s="1">
        <v>9.8000000000000007</v>
      </c>
      <c r="K101" s="1">
        <f t="shared" si="14"/>
        <v>1.4587499914674249</v>
      </c>
      <c r="L101" s="1">
        <f t="shared" si="15"/>
        <v>-29.825728753676703</v>
      </c>
      <c r="M101" s="1">
        <f t="shared" si="16"/>
        <v>29.861380531139272</v>
      </c>
      <c r="N101" s="4">
        <f t="shared" si="12"/>
        <v>1.6050636850059063</v>
      </c>
      <c r="O101" s="1">
        <f t="shared" si="13"/>
        <v>-87.199945391701206</v>
      </c>
      <c r="P101" s="1">
        <f t="shared" si="17"/>
        <v>90.150201791467126</v>
      </c>
      <c r="Q101" s="1">
        <f t="shared" si="18"/>
        <v>-222.93436178838098</v>
      </c>
      <c r="R101" s="1">
        <f t="shared" si="19"/>
        <v>-471.07620000000014</v>
      </c>
      <c r="S101" s="1">
        <f t="shared" si="20"/>
        <v>35.316000000000003</v>
      </c>
      <c r="T101" s="1">
        <f t="shared" si="21"/>
        <v>-34.954720251239749</v>
      </c>
      <c r="U101" s="1">
        <f t="shared" si="22"/>
        <v>-1.7075633129241945</v>
      </c>
      <c r="V101" s="1">
        <f t="shared" si="23"/>
        <v>34.912987488537638</v>
      </c>
      <c r="W101">
        <f>ABS(Q101+'Impact angle &amp; other outputs'!$C$5)</f>
        <v>172.93436178838098</v>
      </c>
      <c r="X101">
        <v>99</v>
      </c>
    </row>
    <row r="102" spans="10:24" x14ac:dyDescent="0.25">
      <c r="J102" s="1">
        <v>9.9</v>
      </c>
      <c r="K102" s="1">
        <f t="shared" si="14"/>
        <v>1.4113176772195308</v>
      </c>
      <c r="L102" s="1">
        <f t="shared" si="15"/>
        <v>-29.836923545661769</v>
      </c>
      <c r="M102" s="1">
        <f t="shared" si="16"/>
        <v>29.87028329721193</v>
      </c>
      <c r="N102" s="4">
        <f t="shared" si="12"/>
        <v>1.6060208836602565</v>
      </c>
      <c r="O102" s="1">
        <f t="shared" si="13"/>
        <v>-87.291868239224954</v>
      </c>
      <c r="P102" s="1">
        <f t="shared" si="17"/>
        <v>90.293705174901476</v>
      </c>
      <c r="Q102" s="1">
        <f t="shared" si="18"/>
        <v>-225.91749440334789</v>
      </c>
      <c r="R102" s="1">
        <f t="shared" si="19"/>
        <v>-480.73905000000008</v>
      </c>
      <c r="S102" s="1">
        <f t="shared" si="20"/>
        <v>35.316000000000003</v>
      </c>
      <c r="T102" s="1">
        <f t="shared" si="21"/>
        <v>-34.97556591082337</v>
      </c>
      <c r="U102" s="1">
        <f t="shared" si="22"/>
        <v>-1.6525331865636919</v>
      </c>
      <c r="V102" s="1">
        <f t="shared" si="23"/>
        <v>34.936504473825877</v>
      </c>
      <c r="W102">
        <f>ABS(Q102+'Impact angle &amp; other outputs'!$C$5)</f>
        <v>175.91749440334789</v>
      </c>
      <c r="X102">
        <v>100</v>
      </c>
    </row>
    <row r="103" spans="10:24" x14ac:dyDescent="0.25">
      <c r="J103" s="1">
        <v>10</v>
      </c>
      <c r="K103" s="1">
        <f t="shared" si="14"/>
        <v>1.3654139775927618</v>
      </c>
      <c r="L103" s="1">
        <f t="shared" si="15"/>
        <v>-29.847465088055493</v>
      </c>
      <c r="M103" s="1">
        <f t="shared" si="16"/>
        <v>29.878680150115354</v>
      </c>
      <c r="N103" s="4">
        <f t="shared" si="12"/>
        <v>1.6069239495232153</v>
      </c>
      <c r="O103" s="1">
        <f t="shared" si="13"/>
        <v>-87.380750653867509</v>
      </c>
      <c r="P103" s="1">
        <f t="shared" si="17"/>
        <v>90.432541757642085</v>
      </c>
      <c r="Q103" s="1">
        <f t="shared" si="18"/>
        <v>-228.90171383503375</v>
      </c>
      <c r="R103" s="1">
        <f t="shared" si="19"/>
        <v>-490.5</v>
      </c>
      <c r="S103" s="1">
        <f t="shared" si="20"/>
        <v>35.316000000000003</v>
      </c>
      <c r="T103" s="1">
        <f t="shared" si="21"/>
        <v>-34.995232678505587</v>
      </c>
      <c r="U103" s="1">
        <f t="shared" si="22"/>
        <v>-1.5992332863524543</v>
      </c>
      <c r="V103" s="1">
        <f t="shared" si="23"/>
        <v>34.958672216183608</v>
      </c>
      <c r="W103">
        <f>ABS(Q103+'Impact angle &amp; other outputs'!$C$5)</f>
        <v>178.90171383503375</v>
      </c>
      <c r="X103">
        <v>101</v>
      </c>
    </row>
    <row r="104" spans="10:24" x14ac:dyDescent="0.25">
      <c r="J104" s="1">
        <v>10.1</v>
      </c>
      <c r="K104" s="1">
        <f t="shared" si="14"/>
        <v>1.3209908307496383</v>
      </c>
      <c r="L104" s="1">
        <f t="shared" si="15"/>
        <v>-29.857390859828172</v>
      </c>
      <c r="M104" s="1">
        <f t="shared" si="16"/>
        <v>29.886599099453846</v>
      </c>
      <c r="N104" s="4">
        <f t="shared" si="12"/>
        <v>1.6077758503166557</v>
      </c>
      <c r="O104" s="1">
        <f t="shared" si="13"/>
        <v>-87.466695183654807</v>
      </c>
      <c r="P104" s="1">
        <f t="shared" si="17"/>
        <v>90.56686199805921</v>
      </c>
      <c r="Q104" s="1">
        <f t="shared" si="18"/>
        <v>-231.88695663242791</v>
      </c>
      <c r="R104" s="1">
        <f t="shared" si="19"/>
        <v>-500.35904999999997</v>
      </c>
      <c r="S104" s="1">
        <f t="shared" si="20"/>
        <v>35.316000000000003</v>
      </c>
      <c r="T104" s="1">
        <f t="shared" si="21"/>
        <v>-35.01378518467385</v>
      </c>
      <c r="U104" s="1">
        <f t="shared" si="22"/>
        <v>-1.5476129962086238</v>
      </c>
      <c r="V104" s="1">
        <f t="shared" si="23"/>
        <v>34.979566134708591</v>
      </c>
      <c r="W104">
        <f>ABS(Q104+'Impact angle &amp; other outputs'!$C$5)</f>
        <v>181.88695663242791</v>
      </c>
      <c r="X104">
        <v>102</v>
      </c>
    </row>
    <row r="105" spans="10:24" x14ac:dyDescent="0.25">
      <c r="J105" s="1">
        <v>10.199999999999999</v>
      </c>
      <c r="K105" s="1">
        <f t="shared" si="14"/>
        <v>1.2780015808549545</v>
      </c>
      <c r="L105" s="1">
        <f t="shared" si="15"/>
        <v>-29.866736244975154</v>
      </c>
      <c r="M105" s="1">
        <f t="shared" si="16"/>
        <v>29.894066668280182</v>
      </c>
      <c r="N105" s="4">
        <f t="shared" si="12"/>
        <v>1.6085793995416444</v>
      </c>
      <c r="O105" s="1">
        <f t="shared" si="13"/>
        <v>-87.549800747133986</v>
      </c>
      <c r="P105" s="1">
        <f t="shared" si="17"/>
        <v>90.696811618639444</v>
      </c>
      <c r="Q105" s="1">
        <f t="shared" si="18"/>
        <v>-234.87316298766805</v>
      </c>
      <c r="R105" s="1">
        <f t="shared" si="19"/>
        <v>-510.31619999999998</v>
      </c>
      <c r="S105" s="1">
        <f t="shared" si="20"/>
        <v>35.316000000000003</v>
      </c>
      <c r="T105" s="1">
        <f t="shared" si="21"/>
        <v>-35.031284701129152</v>
      </c>
      <c r="U105" s="1">
        <f t="shared" si="22"/>
        <v>-1.4976228468416224</v>
      </c>
      <c r="V105" s="1">
        <f t="shared" si="23"/>
        <v>34.999257615272121</v>
      </c>
      <c r="W105">
        <f>ABS(Q105+'Impact angle &amp; other outputs'!$C$5)</f>
        <v>184.87316298766805</v>
      </c>
      <c r="X105">
        <v>103</v>
      </c>
    </row>
    <row r="106" spans="10:24" x14ac:dyDescent="0.25">
      <c r="J106" s="1">
        <v>10.3</v>
      </c>
      <c r="K106" s="1">
        <f t="shared" si="14"/>
        <v>1.2364009462204644</v>
      </c>
      <c r="L106" s="1">
        <f t="shared" si="15"/>
        <v>-29.875534644550928</v>
      </c>
      <c r="M106" s="1">
        <f t="shared" si="16"/>
        <v>29.901107966053324</v>
      </c>
      <c r="N106" s="4">
        <f t="shared" si="12"/>
        <v>1.6093372636756396</v>
      </c>
      <c r="O106" s="1">
        <f t="shared" si="13"/>
        <v>-87.63016277613022</v>
      </c>
      <c r="P106" s="1">
        <f t="shared" si="17"/>
        <v>90.822531744993213</v>
      </c>
      <c r="Q106" s="1">
        <f t="shared" si="18"/>
        <v>-237.86027653214441</v>
      </c>
      <c r="R106" s="1">
        <f t="shared" si="19"/>
        <v>-520.3714500000001</v>
      </c>
      <c r="S106" s="1">
        <f t="shared" si="20"/>
        <v>35.316000000000003</v>
      </c>
      <c r="T106" s="1">
        <f t="shared" si="21"/>
        <v>-35.047789297825048</v>
      </c>
      <c r="U106" s="1">
        <f t="shared" si="22"/>
        <v>-1.4492145207449363</v>
      </c>
      <c r="V106" s="1">
        <f t="shared" si="23"/>
        <v>35.017814208451128</v>
      </c>
      <c r="W106">
        <f>ABS(Q106+'Impact angle &amp; other outputs'!$C$5)</f>
        <v>187.86027653214441</v>
      </c>
      <c r="X106">
        <v>104</v>
      </c>
    </row>
    <row r="107" spans="10:24" x14ac:dyDescent="0.25">
      <c r="J107" s="1">
        <v>10.4</v>
      </c>
      <c r="K107" s="1">
        <f t="shared" si="14"/>
        <v>1.1961449873108829</v>
      </c>
      <c r="L107" s="1">
        <f t="shared" si="15"/>
        <v>-29.883817583205065</v>
      </c>
      <c r="M107" s="1">
        <f t="shared" si="16"/>
        <v>29.907746758606628</v>
      </c>
      <c r="N107" s="4">
        <f t="shared" si="12"/>
        <v>1.6100519691185013</v>
      </c>
      <c r="O107" s="1">
        <f t="shared" si="13"/>
        <v>-87.707873351759162</v>
      </c>
      <c r="P107" s="1">
        <f t="shared" si="17"/>
        <v>90.944159041669778</v>
      </c>
      <c r="Q107" s="1">
        <f t="shared" si="18"/>
        <v>-240.84824414353221</v>
      </c>
      <c r="R107" s="1">
        <f t="shared" si="19"/>
        <v>-530.52480000000003</v>
      </c>
      <c r="S107" s="1">
        <f t="shared" si="20"/>
        <v>35.316000000000003</v>
      </c>
      <c r="T107" s="1">
        <f t="shared" si="21"/>
        <v>-35.063353994136257</v>
      </c>
      <c r="U107" s="1">
        <f t="shared" si="22"/>
        <v>-1.4023408535891688</v>
      </c>
      <c r="V107" s="1">
        <f t="shared" si="23"/>
        <v>35.035299819588609</v>
      </c>
      <c r="W107">
        <f>ABS(Q107+'Impact angle &amp; other outputs'!$C$5)</f>
        <v>190.84824414353221</v>
      </c>
      <c r="X107">
        <v>105</v>
      </c>
    </row>
    <row r="108" spans="10:24" x14ac:dyDescent="0.25">
      <c r="J108" s="1">
        <v>10.5</v>
      </c>
      <c r="K108" s="1">
        <f t="shared" si="14"/>
        <v>1.157191074711184</v>
      </c>
      <c r="L108" s="1">
        <f t="shared" si="15"/>
        <v>-29.891614810438714</v>
      </c>
      <c r="M108" s="1">
        <f t="shared" si="16"/>
        <v>29.914005535184188</v>
      </c>
      <c r="N108" s="4">
        <f t="shared" si="12"/>
        <v>1.6107259088862544</v>
      </c>
      <c r="O108" s="1">
        <f t="shared" si="13"/>
        <v>-87.783021334092496</v>
      </c>
      <c r="P108" s="1">
        <f t="shared" si="17"/>
        <v>91.06182584477088</v>
      </c>
      <c r="Q108" s="1">
        <f t="shared" si="18"/>
        <v>-243.8370157632144</v>
      </c>
      <c r="R108" s="1">
        <f t="shared" si="19"/>
        <v>-540.77625</v>
      </c>
      <c r="S108" s="1">
        <f t="shared" si="20"/>
        <v>35.316000000000003</v>
      </c>
      <c r="T108" s="1">
        <f t="shared" si="21"/>
        <v>-35.078030904633998</v>
      </c>
      <c r="U108" s="1">
        <f t="shared" si="22"/>
        <v>-1.3569558323957063</v>
      </c>
      <c r="V108" s="1">
        <f t="shared" si="23"/>
        <v>35.051774891086261</v>
      </c>
      <c r="W108">
        <f>ABS(Q108+'Impact angle &amp; other outputs'!$C$5)</f>
        <v>193.8370157632144</v>
      </c>
      <c r="X108">
        <v>106</v>
      </c>
    </row>
    <row r="109" spans="10:24" x14ac:dyDescent="0.25">
      <c r="J109" s="1">
        <v>10.6</v>
      </c>
      <c r="K109" s="1">
        <f t="shared" si="14"/>
        <v>1.1194978571446368</v>
      </c>
      <c r="L109" s="1">
        <f t="shared" si="15"/>
        <v>-29.898954396797429</v>
      </c>
      <c r="M109" s="1">
        <f t="shared" si="16"/>
        <v>29.919905572610414</v>
      </c>
      <c r="N109" s="4">
        <f t="shared" si="12"/>
        <v>1.6113613490530627</v>
      </c>
      <c r="O109" s="1">
        <f t="shared" si="13"/>
        <v>-87.855692485846689</v>
      </c>
      <c r="P109" s="1">
        <f t="shared" si="17"/>
        <v>91.17566029136367</v>
      </c>
      <c r="Q109" s="1">
        <f t="shared" si="18"/>
        <v>-246.82654422357621</v>
      </c>
      <c r="R109" s="1">
        <f t="shared" si="19"/>
        <v>-551.12580000000003</v>
      </c>
      <c r="S109" s="1">
        <f t="shared" si="20"/>
        <v>35.316000000000003</v>
      </c>
      <c r="T109" s="1">
        <f t="shared" si="21"/>
        <v>-35.091869379377812</v>
      </c>
      <c r="U109" s="1">
        <f t="shared" si="22"/>
        <v>-1.3130145908406827</v>
      </c>
      <c r="V109" s="1">
        <f t="shared" si="23"/>
        <v>35.067296577060993</v>
      </c>
      <c r="W109">
        <f>ABS(Q109+'Impact angle &amp; other outputs'!$C$5)</f>
        <v>196.82654422357621</v>
      </c>
      <c r="X109">
        <v>107</v>
      </c>
    </row>
    <row r="110" spans="10:24" x14ac:dyDescent="0.25">
      <c r="J110" s="1">
        <v>10.7</v>
      </c>
      <c r="K110" s="1">
        <f t="shared" si="14"/>
        <v>1.0830252296212846</v>
      </c>
      <c r="L110" s="1">
        <f t="shared" si="15"/>
        <v>-29.905862825212402</v>
      </c>
      <c r="M110" s="1">
        <f t="shared" si="16"/>
        <v>29.92546699666385</v>
      </c>
      <c r="N110" s="4">
        <f t="shared" si="12"/>
        <v>1.6119604349431511</v>
      </c>
      <c r="O110" s="1">
        <f t="shared" si="13"/>
        <v>-87.925969590438569</v>
      </c>
      <c r="P110" s="1">
        <f t="shared" si="17"/>
        <v>91.285786445701959</v>
      </c>
      <c r="Q110" s="1">
        <f t="shared" si="18"/>
        <v>-249.8167850846767</v>
      </c>
      <c r="R110" s="1">
        <f t="shared" si="19"/>
        <v>-561.57344999999998</v>
      </c>
      <c r="S110" s="1">
        <f t="shared" si="20"/>
        <v>35.316000000000003</v>
      </c>
      <c r="T110" s="1">
        <f t="shared" si="21"/>
        <v>-35.104916138761972</v>
      </c>
      <c r="U110" s="1">
        <f t="shared" si="22"/>
        <v>-1.2704734020109769</v>
      </c>
      <c r="V110" s="1">
        <f t="shared" si="23"/>
        <v>35.081918910519896</v>
      </c>
      <c r="W110">
        <f>ABS(Q110+'Impact angle &amp; other outputs'!$C$5)</f>
        <v>199.8167850846767</v>
      </c>
      <c r="X110">
        <v>108</v>
      </c>
    </row>
    <row r="111" spans="10:24" x14ac:dyDescent="0.25">
      <c r="J111" s="1">
        <v>10.8</v>
      </c>
      <c r="K111" s="1">
        <f t="shared" si="14"/>
        <v>1.0477343017876457</v>
      </c>
      <c r="L111" s="1">
        <f t="shared" si="15"/>
        <v>-29.912365077697959</v>
      </c>
      <c r="M111" s="1">
        <f t="shared" si="16"/>
        <v>29.930708840731235</v>
      </c>
      <c r="N111" s="4">
        <f t="shared" si="12"/>
        <v>1.6125251970755285</v>
      </c>
      <c r="O111" s="1">
        <f t="shared" si="13"/>
        <v>-87.993932564728269</v>
      </c>
      <c r="P111" s="1">
        <f t="shared" si="17"/>
        <v>91.392324422272409</v>
      </c>
      <c r="Q111" s="1">
        <f t="shared" si="18"/>
        <v>-252.80769647982225</v>
      </c>
      <c r="R111" s="1">
        <f t="shared" si="19"/>
        <v>-572.11920000000009</v>
      </c>
      <c r="S111" s="1">
        <f t="shared" si="20"/>
        <v>35.316000000000003</v>
      </c>
      <c r="T111" s="1">
        <f t="shared" si="21"/>
        <v>-35.117215402978189</v>
      </c>
      <c r="U111" s="1">
        <f t="shared" si="22"/>
        <v>-1.2292896689067099</v>
      </c>
      <c r="V111" s="1">
        <f t="shared" si="23"/>
        <v>35.09569296322681</v>
      </c>
      <c r="W111">
        <f>ABS(Q111+'Impact angle &amp; other outputs'!$C$5)</f>
        <v>202.80769647982225</v>
      </c>
      <c r="X111">
        <v>109</v>
      </c>
    </row>
    <row r="112" spans="10:24" x14ac:dyDescent="0.25">
      <c r="J112" s="1">
        <v>10.9</v>
      </c>
      <c r="K112" s="1">
        <f t="shared" si="14"/>
        <v>1.0135873665402373</v>
      </c>
      <c r="L112" s="1">
        <f t="shared" si="15"/>
        <v>-29.918484717608326</v>
      </c>
      <c r="M112" s="1">
        <f t="shared" si="16"/>
        <v>29.935649101821273</v>
      </c>
      <c r="N112" s="4">
        <f t="shared" si="12"/>
        <v>1.613057556865271</v>
      </c>
      <c r="O112" s="1">
        <f t="shared" si="13"/>
        <v>-88.059658566747444</v>
      </c>
      <c r="P112" s="1">
        <f t="shared" si="17"/>
        <v>91.495390505688803</v>
      </c>
      <c r="Q112" s="1">
        <f t="shared" si="18"/>
        <v>-255.79923896958755</v>
      </c>
      <c r="R112" s="1">
        <f t="shared" si="19"/>
        <v>-582.76305000000002</v>
      </c>
      <c r="S112" s="1">
        <f t="shared" si="20"/>
        <v>35.316000000000003</v>
      </c>
      <c r="T112" s="1">
        <f t="shared" si="21"/>
        <v>-35.128809016177023</v>
      </c>
      <c r="U112" s="1">
        <f t="shared" si="22"/>
        <v>-1.1894219129604746</v>
      </c>
      <c r="V112" s="1">
        <f t="shared" si="23"/>
        <v>35.108666998449394</v>
      </c>
      <c r="W112">
        <f>ABS(Q112+'Impact angle &amp; other outputs'!$C$5)</f>
        <v>205.79923896958755</v>
      </c>
      <c r="X112">
        <v>110</v>
      </c>
    </row>
    <row r="113" spans="10:24" x14ac:dyDescent="0.25">
      <c r="J113" s="1">
        <v>11</v>
      </c>
      <c r="K113" s="1">
        <f t="shared" si="14"/>
        <v>0.98054786895800206</v>
      </c>
      <c r="L113" s="1">
        <f t="shared" si="15"/>
        <v>-29.9242439676514</v>
      </c>
      <c r="M113" s="1">
        <f t="shared" si="16"/>
        <v>29.940304794020374</v>
      </c>
      <c r="N113" s="4">
        <f t="shared" si="12"/>
        <v>1.6135593320859112</v>
      </c>
      <c r="O113" s="1">
        <f t="shared" si="13"/>
        <v>-88.123222098690988</v>
      </c>
      <c r="P113" s="1">
        <f t="shared" si="17"/>
        <v>91.595097267463714</v>
      </c>
      <c r="Q113" s="1">
        <f t="shared" si="18"/>
        <v>-258.79137540385051</v>
      </c>
      <c r="R113" s="1">
        <f t="shared" si="19"/>
        <v>-593.505</v>
      </c>
      <c r="S113" s="1">
        <f t="shared" si="20"/>
        <v>35.316000000000003</v>
      </c>
      <c r="T113" s="1">
        <f t="shared" si="21"/>
        <v>-35.139736565426517</v>
      </c>
      <c r="U113" s="1">
        <f t="shared" si="22"/>
        <v>-1.1508297608198046</v>
      </c>
      <c r="V113" s="1">
        <f t="shared" si="23"/>
        <v>35.12088661678667</v>
      </c>
      <c r="W113">
        <f>ABS(Q113+'Impact angle &amp; other outputs'!$C$5)</f>
        <v>208.79137540385051</v>
      </c>
      <c r="X113">
        <v>111</v>
      </c>
    </row>
    <row r="114" spans="10:24" x14ac:dyDescent="0.25">
      <c r="J114" s="1">
        <v>11.1</v>
      </c>
      <c r="K114" s="1">
        <f t="shared" si="14"/>
        <v>0.94858037560189645</v>
      </c>
      <c r="L114" s="1">
        <f t="shared" si="15"/>
        <v>-29.929663783851769</v>
      </c>
      <c r="M114" s="1">
        <f t="shared" si="16"/>
        <v>29.944691999474387</v>
      </c>
      <c r="N114" s="4">
        <f t="shared" si="12"/>
        <v>1.6140322420980935</v>
      </c>
      <c r="O114" s="1">
        <f t="shared" si="13"/>
        <v>-88.184695105431146</v>
      </c>
      <c r="P114" s="1">
        <f t="shared" si="17"/>
        <v>91.691553679691708</v>
      </c>
      <c r="Q114" s="1">
        <f t="shared" si="18"/>
        <v>-261.78407079142568</v>
      </c>
      <c r="R114" s="1">
        <f t="shared" si="19"/>
        <v>-604.34505000000001</v>
      </c>
      <c r="S114" s="1">
        <f t="shared" si="20"/>
        <v>35.316000000000003</v>
      </c>
      <c r="T114" s="1">
        <f t="shared" si="21"/>
        <v>-35.150035494580713</v>
      </c>
      <c r="U114" s="1">
        <f t="shared" si="22"/>
        <v>-1.1134739296184653</v>
      </c>
      <c r="V114" s="1">
        <f t="shared" si="23"/>
        <v>35.132394895286374</v>
      </c>
      <c r="W114">
        <f>ABS(Q114+'Impact angle &amp; other outputs'!$C$5)</f>
        <v>211.78407079142568</v>
      </c>
      <c r="X114">
        <v>112</v>
      </c>
    </row>
    <row r="115" spans="10:24" x14ac:dyDescent="0.25">
      <c r="J115" s="1">
        <v>11.2</v>
      </c>
      <c r="K115" s="1">
        <f t="shared" si="14"/>
        <v>0.91765054422360581</v>
      </c>
      <c r="L115" s="1">
        <f t="shared" si="15"/>
        <v>-29.934763925649371</v>
      </c>
      <c r="M115" s="1">
        <f t="shared" si="16"/>
        <v>29.948825916981665</v>
      </c>
      <c r="N115" s="4">
        <f t="shared" si="12"/>
        <v>1.6144779128502107</v>
      </c>
      <c r="O115" s="1">
        <f t="shared" si="13"/>
        <v>-88.244147068796011</v>
      </c>
      <c r="P115" s="1">
        <f t="shared" si="17"/>
        <v>91.784865225682978</v>
      </c>
      <c r="Q115" s="1">
        <f t="shared" si="18"/>
        <v>-264.77729217690074</v>
      </c>
      <c r="R115" s="1">
        <f t="shared" si="19"/>
        <v>-615.28319999999997</v>
      </c>
      <c r="S115" s="1">
        <f t="shared" si="20"/>
        <v>35.316000000000003</v>
      </c>
      <c r="T115" s="1">
        <f t="shared" si="21"/>
        <v>-35.159741213182372</v>
      </c>
      <c r="U115" s="1">
        <f t="shared" si="22"/>
        <v>-1.0773162109417906</v>
      </c>
      <c r="V115" s="1">
        <f t="shared" si="23"/>
        <v>35.143232520068459</v>
      </c>
      <c r="W115">
        <f>ABS(Q115+'Impact angle &amp; other outputs'!$C$5)</f>
        <v>214.77729217690074</v>
      </c>
      <c r="X115">
        <v>113</v>
      </c>
    </row>
    <row r="116" spans="10:24" x14ac:dyDescent="0.25">
      <c r="J116" s="1">
        <v>11.3</v>
      </c>
      <c r="K116" s="1">
        <f t="shared" si="14"/>
        <v>0.88772509391966681</v>
      </c>
      <c r="L116" s="1">
        <f t="shared" si="15"/>
        <v>-29.939563022314136</v>
      </c>
      <c r="M116" s="1">
        <f t="shared" si="16"/>
        <v>29.952720908283016</v>
      </c>
      <c r="N116" s="4">
        <f t="shared" si="12"/>
        <v>1.6148978816570903</v>
      </c>
      <c r="O116" s="1">
        <f t="shared" si="13"/>
        <v>-88.301645097838147</v>
      </c>
      <c r="P116" s="1">
        <f t="shared" si="17"/>
        <v>91.875134007590148</v>
      </c>
      <c r="Q116" s="1">
        <f t="shared" si="18"/>
        <v>-267.77100852429896</v>
      </c>
      <c r="R116" s="1">
        <f t="shared" si="19"/>
        <v>-626.31945000000007</v>
      </c>
      <c r="S116" s="1">
        <f t="shared" si="20"/>
        <v>35.316000000000003</v>
      </c>
      <c r="T116" s="1">
        <f t="shared" si="21"/>
        <v>-35.168887200532197</v>
      </c>
      <c r="U116" s="1">
        <f t="shared" si="22"/>
        <v>-1.0423194536730411</v>
      </c>
      <c r="V116" s="1">
        <f t="shared" si="23"/>
        <v>35.153437912674377</v>
      </c>
      <c r="W116">
        <f>ABS(Q116+'Impact angle &amp; other outputs'!$C$5)</f>
        <v>217.77100852429896</v>
      </c>
      <c r="X116">
        <v>114</v>
      </c>
    </row>
    <row r="117" spans="10:24" x14ac:dyDescent="0.25">
      <c r="J117" s="1">
        <v>11.4</v>
      </c>
      <c r="K117" s="1">
        <f t="shared" si="14"/>
        <v>0.85877177576208241</v>
      </c>
      <c r="L117" s="1">
        <f t="shared" si="15"/>
        <v>-29.944078635850961</v>
      </c>
      <c r="M117" s="1">
        <f t="shared" si="16"/>
        <v>29.956390542134269</v>
      </c>
      <c r="N117" s="4">
        <f t="shared" si="12"/>
        <v>1.6152936017631687</v>
      </c>
      <c r="O117" s="1">
        <f t="shared" si="13"/>
        <v>-88.357254015304335</v>
      </c>
      <c r="P117" s="1">
        <f t="shared" si="17"/>
        <v>91.962458851074231</v>
      </c>
      <c r="Q117" s="1">
        <f t="shared" si="18"/>
        <v>-270.76519060720722</v>
      </c>
      <c r="R117" s="1">
        <f t="shared" si="19"/>
        <v>-637.45380000000011</v>
      </c>
      <c r="S117" s="1">
        <f t="shared" si="20"/>
        <v>35.316000000000003</v>
      </c>
      <c r="T117" s="1">
        <f t="shared" si="21"/>
        <v>-35.177505105064569</v>
      </c>
      <c r="U117" s="1">
        <f t="shared" si="22"/>
        <v>-1.0084475458906093</v>
      </c>
      <c r="V117" s="1">
        <f t="shared" si="23"/>
        <v>35.163047350365282</v>
      </c>
      <c r="W117">
        <f>ABS(Q117+'Impact angle &amp; other outputs'!$C$5)</f>
        <v>220.76519060720722</v>
      </c>
      <c r="X117">
        <v>115</v>
      </c>
    </row>
    <row r="118" spans="10:24" x14ac:dyDescent="0.25">
      <c r="J118" s="1">
        <v>11.5</v>
      </c>
      <c r="K118" s="1">
        <f t="shared" si="14"/>
        <v>0.83075934393178785</v>
      </c>
      <c r="L118" s="1">
        <f t="shared" si="15"/>
        <v>-29.948327320563035</v>
      </c>
      <c r="M118" s="1">
        <f t="shared" si="16"/>
        <v>29.959847636246622</v>
      </c>
      <c r="N118" s="4">
        <f t="shared" si="12"/>
        <v>1.615666446696802</v>
      </c>
      <c r="O118" s="1">
        <f t="shared" si="13"/>
        <v>-88.411036440503807</v>
      </c>
      <c r="P118" s="1">
        <f t="shared" si="17"/>
        <v>92.046935407058925</v>
      </c>
      <c r="Q118" s="1">
        <f t="shared" si="18"/>
        <v>-273.7598109050279</v>
      </c>
      <c r="R118" s="1">
        <f t="shared" si="19"/>
        <v>-648.68625000000009</v>
      </c>
      <c r="S118" s="1">
        <f t="shared" si="20"/>
        <v>35.316000000000003</v>
      </c>
      <c r="T118" s="1">
        <f t="shared" si="21"/>
        <v>-35.185624839174807</v>
      </c>
      <c r="U118" s="1">
        <f t="shared" si="22"/>
        <v>-0.97566539597011814</v>
      </c>
      <c r="V118" s="1">
        <f t="shared" si="23"/>
        <v>35.172095080592818</v>
      </c>
      <c r="W118">
        <f>ABS(Q118+'Impact angle &amp; other outputs'!$C$5)</f>
        <v>223.7598109050279</v>
      </c>
      <c r="X118">
        <v>116</v>
      </c>
    </row>
    <row r="119" spans="10:24" x14ac:dyDescent="0.25">
      <c r="J119" s="1">
        <v>11.6</v>
      </c>
      <c r="K119" s="1">
        <f t="shared" si="14"/>
        <v>0.80365752737706242</v>
      </c>
      <c r="L119" s="1">
        <f t="shared" si="15"/>
        <v>-29.952324679435456</v>
      </c>
      <c r="M119" s="1">
        <f t="shared" si="16"/>
        <v>29.963104297179026</v>
      </c>
      <c r="N119" s="4">
        <f t="shared" si="12"/>
        <v>1.6160177144225309</v>
      </c>
      <c r="O119" s="1">
        <f t="shared" si="13"/>
        <v>-88.463052868759377</v>
      </c>
      <c r="P119" s="1">
        <f t="shared" si="17"/>
        <v>92.128656250624374</v>
      </c>
      <c r="Q119" s="1">
        <f t="shared" si="18"/>
        <v>-276.75484350502779</v>
      </c>
      <c r="R119" s="1">
        <f t="shared" si="19"/>
        <v>-660.01679999999999</v>
      </c>
      <c r="S119" s="1">
        <f t="shared" si="20"/>
        <v>35.316000000000003</v>
      </c>
      <c r="T119" s="1">
        <f t="shared" si="21"/>
        <v>-35.193274669646236</v>
      </c>
      <c r="U119" s="1">
        <f t="shared" si="22"/>
        <v>-0.9439389130308653</v>
      </c>
      <c r="V119" s="1">
        <f t="shared" si="23"/>
        <v>35.180613429865453</v>
      </c>
      <c r="W119">
        <f>ABS(Q119+'Impact angle &amp; other outputs'!$C$5)</f>
        <v>226.75484350502779</v>
      </c>
      <c r="X119">
        <v>117</v>
      </c>
    </row>
    <row r="120" spans="10:24" x14ac:dyDescent="0.25">
      <c r="J120" s="1">
        <v>11.7</v>
      </c>
      <c r="K120" s="1">
        <f t="shared" si="14"/>
        <v>0.77743700201509403</v>
      </c>
      <c r="L120" s="1">
        <f t="shared" si="15"/>
        <v>-29.956085417494748</v>
      </c>
      <c r="M120" s="1">
        <f t="shared" si="16"/>
        <v>29.966171958265601</v>
      </c>
      <c r="N120" s="4">
        <f t="shared" si="12"/>
        <v>1.6163486312982187</v>
      </c>
      <c r="O120" s="1">
        <f t="shared" si="13"/>
        <v>-88.513361747614454</v>
      </c>
      <c r="P120" s="1">
        <f t="shared" si="17"/>
        <v>92.207710977093981</v>
      </c>
      <c r="Q120" s="1">
        <f t="shared" si="18"/>
        <v>-279.75026400987429</v>
      </c>
      <c r="R120" s="1">
        <f t="shared" si="19"/>
        <v>-671.44544999999994</v>
      </c>
      <c r="S120" s="1">
        <f t="shared" si="20"/>
        <v>35.316000000000003</v>
      </c>
      <c r="T120" s="1">
        <f t="shared" si="21"/>
        <v>-35.200481303827885</v>
      </c>
      <c r="U120" s="1">
        <f t="shared" si="22"/>
        <v>-0.91323498685282722</v>
      </c>
      <c r="V120" s="1">
        <f t="shared" si="23"/>
        <v>35.188632907231906</v>
      </c>
      <c r="W120">
        <f>ABS(Q120+'Impact angle &amp; other outputs'!$C$5)</f>
        <v>229.75026400987429</v>
      </c>
      <c r="X120">
        <v>118</v>
      </c>
    </row>
    <row r="121" spans="10:24" x14ac:dyDescent="0.25">
      <c r="J121" s="1">
        <v>11.8</v>
      </c>
      <c r="K121" s="1">
        <f t="shared" si="14"/>
        <v>0.75206936349140396</v>
      </c>
      <c r="L121" s="1">
        <f t="shared" si="15"/>
        <v>-29.95962339229386</v>
      </c>
      <c r="M121" s="1">
        <f t="shared" si="16"/>
        <v>29.969061415659713</v>
      </c>
      <c r="N121" s="4">
        <f t="shared" si="12"/>
        <v>1.6166603558440507</v>
      </c>
      <c r="O121" s="1">
        <f t="shared" si="13"/>
        <v>-88.562019549957895</v>
      </c>
      <c r="P121" s="1">
        <f t="shared" si="17"/>
        <v>92.28418629536931</v>
      </c>
      <c r="Q121" s="1">
        <f t="shared" si="18"/>
        <v>-282.74604945036378</v>
      </c>
      <c r="R121" s="1">
        <f t="shared" si="19"/>
        <v>-682.97220000000004</v>
      </c>
      <c r="S121" s="1">
        <f t="shared" si="20"/>
        <v>35.316000000000003</v>
      </c>
      <c r="T121" s="1">
        <f t="shared" si="21"/>
        <v>-35.207269971714894</v>
      </c>
      <c r="U121" s="1">
        <f t="shared" si="22"/>
        <v>-0.88352146737775195</v>
      </c>
      <c r="V121" s="1">
        <f t="shared" si="23"/>
        <v>35.196182302600661</v>
      </c>
      <c r="W121">
        <f>ABS(Q121+'Impact angle &amp; other outputs'!$C$5)</f>
        <v>232.74604945036378</v>
      </c>
      <c r="X121">
        <v>119</v>
      </c>
    </row>
    <row r="122" spans="10:24" x14ac:dyDescent="0.25">
      <c r="J122" s="1">
        <v>11.9</v>
      </c>
      <c r="K122" s="1">
        <f t="shared" si="14"/>
        <v>0.72752710050868874</v>
      </c>
      <c r="L122" s="1">
        <f t="shared" si="15"/>
        <v>-29.962951661666064</v>
      </c>
      <c r="M122" s="1">
        <f t="shared" si="16"/>
        <v>29.971782862574454</v>
      </c>
      <c r="N122" s="4">
        <f t="shared" si="12"/>
        <v>1.6169539823303609</v>
      </c>
      <c r="O122" s="1">
        <f t="shared" si="13"/>
        <v>-88.609080844218539</v>
      </c>
      <c r="P122" s="1">
        <f t="shared" si="17"/>
        <v>92.358166118569315</v>
      </c>
      <c r="Q122" s="1">
        <f t="shared" si="18"/>
        <v>-285.74217820306177</v>
      </c>
      <c r="R122" s="1">
        <f t="shared" si="19"/>
        <v>-694.59705000000008</v>
      </c>
      <c r="S122" s="1">
        <f t="shared" si="20"/>
        <v>35.316000000000003</v>
      </c>
      <c r="T122" s="1">
        <f t="shared" si="21"/>
        <v>-35.213664504083425</v>
      </c>
      <c r="U122" s="1">
        <f t="shared" si="22"/>
        <v>-0.85476714389692388</v>
      </c>
      <c r="V122" s="1">
        <f t="shared" si="23"/>
        <v>35.203288780110576</v>
      </c>
      <c r="W122">
        <f>ABS(Q122+'Impact angle &amp; other outputs'!$C$5)</f>
        <v>235.74217820306177</v>
      </c>
      <c r="X122">
        <v>120</v>
      </c>
    </row>
    <row r="123" spans="10:24" x14ac:dyDescent="0.25">
      <c r="J123" s="1">
        <v>12</v>
      </c>
      <c r="K123" s="1">
        <f t="shared" si="14"/>
        <v>0.70378356873377423</v>
      </c>
      <c r="L123" s="1">
        <f t="shared" si="15"/>
        <v>-29.966082528885217</v>
      </c>
      <c r="M123" s="1">
        <f t="shared" si="16"/>
        <v>29.974345921797518</v>
      </c>
      <c r="N123" s="4">
        <f t="shared" si="12"/>
        <v>1.6172305441912431</v>
      </c>
      <c r="O123" s="1">
        <f t="shared" si="13"/>
        <v>-88.654598361771917</v>
      </c>
      <c r="P123" s="1">
        <f t="shared" si="17"/>
        <v>92.429731652031435</v>
      </c>
      <c r="Q123" s="1">
        <f t="shared" si="18"/>
        <v>-288.73862991258932</v>
      </c>
      <c r="R123" s="1">
        <f t="shared" si="19"/>
        <v>-706.32</v>
      </c>
      <c r="S123" s="1">
        <f t="shared" si="20"/>
        <v>35.316000000000003</v>
      </c>
      <c r="T123" s="1">
        <f t="shared" si="21"/>
        <v>-35.219687406831518</v>
      </c>
      <c r="U123" s="1">
        <f t="shared" si="22"/>
        <v>-0.82694172401749244</v>
      </c>
      <c r="V123" s="1">
        <f t="shared" si="23"/>
        <v>35.209977966763987</v>
      </c>
      <c r="W123">
        <f>ABS(Q123+'Impact angle &amp; other outputs'!$C$5)</f>
        <v>238.73862991258932</v>
      </c>
      <c r="X123">
        <v>121</v>
      </c>
    </row>
    <row r="124" spans="10:24" x14ac:dyDescent="0.25">
      <c r="J124" s="1">
        <v>12.1</v>
      </c>
      <c r="K124" s="1">
        <f t="shared" si="14"/>
        <v>0.68081296528884394</v>
      </c>
      <c r="L124" s="1">
        <f t="shared" si="15"/>
        <v>-29.969027585363996</v>
      </c>
      <c r="M124" s="1">
        <f t="shared" si="16"/>
        <v>29.976759676556327</v>
      </c>
      <c r="N124" s="4">
        <f t="shared" si="12"/>
        <v>1.6174910172708241</v>
      </c>
      <c r="O124" s="1">
        <f t="shared" si="13"/>
        <v>-88.698623061693112</v>
      </c>
      <c r="P124" s="1">
        <f t="shared" si="17"/>
        <v>92.498961478732568</v>
      </c>
      <c r="Q124" s="1">
        <f t="shared" si="18"/>
        <v>-291.73538541830175</v>
      </c>
      <c r="R124" s="1">
        <f t="shared" si="19"/>
        <v>-718.14105000000006</v>
      </c>
      <c r="S124" s="1">
        <f t="shared" si="20"/>
        <v>35.316000000000003</v>
      </c>
      <c r="T124" s="1">
        <f t="shared" si="21"/>
        <v>-35.225359931675733</v>
      </c>
      <c r="U124" s="1">
        <f t="shared" si="22"/>
        <v>-0.80001581248977727</v>
      </c>
      <c r="V124" s="1">
        <f t="shared" si="23"/>
        <v>35.216274036528517</v>
      </c>
      <c r="W124">
        <f>ABS(Q124+'Impact angle &amp; other outputs'!$C$5)</f>
        <v>241.73538541830175</v>
      </c>
      <c r="X124">
        <v>122</v>
      </c>
    </row>
    <row r="125" spans="10:24" x14ac:dyDescent="0.25">
      <c r="J125" s="1">
        <v>12.2</v>
      </c>
      <c r="K125" s="1">
        <f t="shared" si="14"/>
        <v>0.65859030383079464</v>
      </c>
      <c r="L125" s="1">
        <f t="shared" si="15"/>
        <v>-29.971797751015981</v>
      </c>
      <c r="M125" s="1">
        <f t="shared" si="16"/>
        <v>29.979032699807153</v>
      </c>
      <c r="N125" s="4">
        <f t="shared" si="12"/>
        <v>1.6177363229089921</v>
      </c>
      <c r="O125" s="1">
        <f t="shared" si="13"/>
        <v>-88.741204192981456</v>
      </c>
      <c r="P125" s="1">
        <f t="shared" si="17"/>
        <v>92.565931642188545</v>
      </c>
      <c r="Q125" s="1">
        <f t="shared" si="18"/>
        <v>-294.73242668512074</v>
      </c>
      <c r="R125" s="1">
        <f t="shared" si="19"/>
        <v>-730.0601999999999</v>
      </c>
      <c r="S125" s="1">
        <f t="shared" si="20"/>
        <v>35.316000000000003</v>
      </c>
      <c r="T125" s="1">
        <f t="shared" si="21"/>
        <v>-35.230702143351387</v>
      </c>
      <c r="U125" s="1">
        <f t="shared" si="22"/>
        <v>-0.77396088996932044</v>
      </c>
      <c r="V125" s="1">
        <f t="shared" si="23"/>
        <v>35.222199790108824</v>
      </c>
      <c r="W125">
        <f>ABS(Q125+'Impact angle &amp; other outputs'!$C$5)</f>
        <v>244.73242668512074</v>
      </c>
      <c r="X125">
        <v>123</v>
      </c>
    </row>
    <row r="126" spans="10:24" x14ac:dyDescent="0.25">
      <c r="J126" s="1">
        <v>12.3</v>
      </c>
      <c r="K126" s="1">
        <f t="shared" si="14"/>
        <v>0.6370913902205354</v>
      </c>
      <c r="L126" s="1">
        <f t="shared" si="15"/>
        <v>-29.974403312401847</v>
      </c>
      <c r="M126" s="1">
        <f t="shared" si="16"/>
        <v>29.981173082019655</v>
      </c>
      <c r="N126" s="4">
        <f t="shared" si="12"/>
        <v>1.6179673308732361</v>
      </c>
      <c r="O126" s="1">
        <f t="shared" si="13"/>
        <v>-88.782389354375624</v>
      </c>
      <c r="P126" s="1">
        <f t="shared" si="17"/>
        <v>92.630715726891111</v>
      </c>
      <c r="Q126" s="1">
        <f t="shared" si="18"/>
        <v>-297.72973673829165</v>
      </c>
      <c r="R126" s="1">
        <f t="shared" si="19"/>
        <v>-742.07745000000011</v>
      </c>
      <c r="S126" s="1">
        <f t="shared" si="20"/>
        <v>35.316000000000003</v>
      </c>
      <c r="T126" s="1">
        <f t="shared" si="21"/>
        <v>-35.235732983461595</v>
      </c>
      <c r="U126" s="1">
        <f t="shared" si="22"/>
        <v>-0.74874929177924165</v>
      </c>
      <c r="V126" s="1">
        <f t="shared" si="23"/>
        <v>35.227776730583827</v>
      </c>
      <c r="W126">
        <f>ABS(Q126+'Impact angle &amp; other outputs'!$C$5)</f>
        <v>247.72973673829165</v>
      </c>
      <c r="X126">
        <v>124</v>
      </c>
    </row>
    <row r="127" spans="10:24" x14ac:dyDescent="0.25">
      <c r="J127" s="1">
        <v>12.4</v>
      </c>
      <c r="K127" s="1">
        <f t="shared" si="14"/>
        <v>0.61629279878222321</v>
      </c>
      <c r="L127" s="1">
        <f t="shared" si="15"/>
        <v>-29.97685395877452</v>
      </c>
      <c r="M127" s="1">
        <f t="shared" si="16"/>
        <v>29.983188457526101</v>
      </c>
      <c r="N127" s="4">
        <f t="shared" si="12"/>
        <v>1.6181848621431474</v>
      </c>
      <c r="O127" s="1">
        <f t="shared" si="13"/>
        <v>-88.822224551870192</v>
      </c>
      <c r="P127" s="1">
        <f t="shared" si="17"/>
        <v>92.693384936341246</v>
      </c>
      <c r="Q127" s="1">
        <f t="shared" si="18"/>
        <v>-300.72729960185046</v>
      </c>
      <c r="R127" s="1">
        <f t="shared" si="19"/>
        <v>-754.19280000000015</v>
      </c>
      <c r="S127" s="1">
        <f t="shared" si="20"/>
        <v>35.316000000000003</v>
      </c>
      <c r="T127" s="1">
        <f t="shared" si="21"/>
        <v>-35.240470331117443</v>
      </c>
      <c r="U127" s="1">
        <f t="shared" si="22"/>
        <v>-0.72435418673141871</v>
      </c>
      <c r="V127" s="1">
        <f t="shared" si="23"/>
        <v>35.233025135099219</v>
      </c>
      <c r="W127">
        <f>ABS(Q127+'Impact angle &amp; other outputs'!$C$5)</f>
        <v>250.72729960185046</v>
      </c>
      <c r="X127">
        <v>125</v>
      </c>
    </row>
    <row r="128" spans="10:24" x14ac:dyDescent="0.25">
      <c r="J128" s="1">
        <v>12.5</v>
      </c>
      <c r="K128" s="1">
        <f t="shared" si="14"/>
        <v>0.59617184915079502</v>
      </c>
      <c r="L128" s="1">
        <f t="shared" si="15"/>
        <v>-29.979158816132873</v>
      </c>
      <c r="M128" s="1">
        <f t="shared" si="16"/>
        <v>29.985086029502018</v>
      </c>
      <c r="N128" s="4">
        <f t="shared" si="12"/>
        <v>1.6183896915539466</v>
      </c>
      <c r="O128" s="1">
        <f t="shared" si="13"/>
        <v>-88.860754254038966</v>
      </c>
      <c r="P128" s="1">
        <f t="shared" si="17"/>
        <v>92.754008168737897</v>
      </c>
      <c r="Q128" s="1">
        <f t="shared" si="18"/>
        <v>-303.72510024059579</v>
      </c>
      <c r="R128" s="1">
        <f t="shared" si="19"/>
        <v>-766.40625</v>
      </c>
      <c r="S128" s="1">
        <f t="shared" si="20"/>
        <v>35.316000000000003</v>
      </c>
      <c r="T128" s="1">
        <f t="shared" si="21"/>
        <v>-35.244931060508186</v>
      </c>
      <c r="U128" s="1">
        <f t="shared" si="22"/>
        <v>-0.70074955605802991</v>
      </c>
      <c r="V128" s="1">
        <f t="shared" si="23"/>
        <v>35.237964122798857</v>
      </c>
      <c r="W128">
        <f>ABS(Q128+'Impact angle &amp; other outputs'!$C$5)</f>
        <v>253.72510024059579</v>
      </c>
      <c r="X128">
        <v>126</v>
      </c>
    </row>
    <row r="129" spans="10:24" x14ac:dyDescent="0.25">
      <c r="J129" s="1">
        <v>12.6</v>
      </c>
      <c r="K129" s="1">
        <f t="shared" si="14"/>
        <v>0.57670658370473871</v>
      </c>
      <c r="L129" s="1">
        <f t="shared" si="15"/>
        <v>-29.981326479388461</v>
      </c>
      <c r="M129" s="1">
        <f t="shared" si="16"/>
        <v>29.98687259364284</v>
      </c>
      <c r="N129" s="4">
        <f t="shared" si="12"/>
        <v>1.6185825503052624</v>
      </c>
      <c r="O129" s="1">
        <f t="shared" si="13"/>
        <v>-88.898021445263836</v>
      </c>
      <c r="P129" s="1">
        <f t="shared" si="17"/>
        <v>92.812652090380681</v>
      </c>
      <c r="Q129" s="1">
        <f t="shared" si="18"/>
        <v>-306.72312450537186</v>
      </c>
      <c r="R129" s="1">
        <f t="shared" si="19"/>
        <v>-778.71780000000001</v>
      </c>
      <c r="S129" s="1">
        <f t="shared" si="20"/>
        <v>35.316000000000003</v>
      </c>
      <c r="T129" s="1">
        <f t="shared" si="21"/>
        <v>-35.249131095536839</v>
      </c>
      <c r="U129" s="1">
        <f t="shared" si="22"/>
        <v>-0.67791017249918017</v>
      </c>
      <c r="V129" s="1">
        <f t="shared" si="23"/>
        <v>35.242611719172629</v>
      </c>
      <c r="W129">
        <f>ABS(Q129+'Impact angle &amp; other outputs'!$C$5)</f>
        <v>256.72312450537186</v>
      </c>
      <c r="X129">
        <v>127</v>
      </c>
    </row>
    <row r="130" spans="10:24" x14ac:dyDescent="0.25">
      <c r="J130" s="1">
        <v>12.7</v>
      </c>
      <c r="K130" s="1">
        <f t="shared" si="14"/>
        <v>0.5578757455797615</v>
      </c>
      <c r="L130" s="1">
        <f t="shared" si="15"/>
        <v>-29.983365042744776</v>
      </c>
      <c r="M130" s="1">
        <f t="shared" si="16"/>
        <v>29.988554560598541</v>
      </c>
      <c r="N130" s="4">
        <f t="shared" si="12"/>
        <v>1.618764128341192</v>
      </c>
      <c r="O130" s="1">
        <f t="shared" si="13"/>
        <v>-88.934067676962528</v>
      </c>
      <c r="P130" s="1">
        <f t="shared" si="17"/>
        <v>92.869381206844906</v>
      </c>
      <c r="Q130" s="1">
        <f t="shared" si="18"/>
        <v>-309.72135908147851</v>
      </c>
      <c r="R130" s="1">
        <f t="shared" si="19"/>
        <v>-791.12744999999995</v>
      </c>
      <c r="S130" s="1">
        <f t="shared" si="20"/>
        <v>35.316000000000003</v>
      </c>
      <c r="T130" s="1">
        <f t="shared" si="21"/>
        <v>-35.253085461652631</v>
      </c>
      <c r="U130" s="1">
        <f t="shared" si="22"/>
        <v>-0.65581157958664904</v>
      </c>
      <c r="V130" s="1">
        <f t="shared" si="23"/>
        <v>35.246984916992034</v>
      </c>
      <c r="W130">
        <f>ABS(Q130+'Impact angle &amp; other outputs'!$C$5)</f>
        <v>259.72135908147851</v>
      </c>
      <c r="X130">
        <v>128</v>
      </c>
    </row>
    <row r="131" spans="10:24" x14ac:dyDescent="0.25">
      <c r="J131" s="1">
        <v>12.8</v>
      </c>
      <c r="K131" s="1">
        <f t="shared" si="14"/>
        <v>0.5396587572579099</v>
      </c>
      <c r="L131" s="1">
        <f t="shared" si="15"/>
        <v>-29.985282128383886</v>
      </c>
      <c r="M131" s="1">
        <f t="shared" si="16"/>
        <v>29.990137977226166</v>
      </c>
      <c r="N131" s="4">
        <f t="shared" si="12"/>
        <v>1.6189350766075139</v>
      </c>
      <c r="O131" s="1">
        <f t="shared" si="13"/>
        <v>-88.968933116903514</v>
      </c>
      <c r="P131" s="1">
        <f t="shared" si="17"/>
        <v>92.924257931986787</v>
      </c>
      <c r="Q131" s="1">
        <f t="shared" si="18"/>
        <v>-312.71979144003501</v>
      </c>
      <c r="R131" s="1">
        <f t="shared" si="19"/>
        <v>-803.63520000000017</v>
      </c>
      <c r="S131" s="1">
        <f t="shared" si="20"/>
        <v>35.316000000000003</v>
      </c>
      <c r="T131" s="1">
        <f t="shared" si="21"/>
        <v>-35.256808335008081</v>
      </c>
      <c r="U131" s="1">
        <f t="shared" si="22"/>
        <v>-0.63443007115869798</v>
      </c>
      <c r="V131" s="1">
        <f t="shared" si="23"/>
        <v>35.251099733998437</v>
      </c>
      <c r="W131">
        <f>ABS(Q131+'Impact angle &amp; other outputs'!$C$5)</f>
        <v>262.71979144003501</v>
      </c>
      <c r="X131">
        <v>129</v>
      </c>
    </row>
    <row r="132" spans="10:24" x14ac:dyDescent="0.25">
      <c r="J132" s="1">
        <v>12.9</v>
      </c>
      <c r="K132" s="1">
        <f t="shared" si="14"/>
        <v>0.52203569972572395</v>
      </c>
      <c r="L132" s="1">
        <f t="shared" si="15"/>
        <v>-29.987084913550596</v>
      </c>
      <c r="M132" s="1">
        <f t="shared" si="16"/>
        <v>29.991628546717532</v>
      </c>
      <c r="N132" s="4">
        <f>0.5*$D$8*M132^2/1000</f>
        <v>1.6190960091917075</v>
      </c>
      <c r="O132" s="1">
        <f t="shared" ref="O132:O181" si="24">DEGREES(ATAN(L132/K132))</f>
        <v>-89.002656596691267</v>
      </c>
      <c r="P132" s="1">
        <f t="shared" si="17"/>
        <v>92.977342654835965</v>
      </c>
      <c r="Q132" s="1">
        <f t="shared" si="18"/>
        <v>-315.71840979213175</v>
      </c>
      <c r="R132" s="1">
        <f t="shared" si="19"/>
        <v>-816.24104999999997</v>
      </c>
      <c r="S132" s="1">
        <f t="shared" si="20"/>
        <v>35.316000000000003</v>
      </c>
      <c r="T132" s="1">
        <f t="shared" si="21"/>
        <v>-35.260313089063864</v>
      </c>
      <c r="U132" s="1">
        <f t="shared" si="22"/>
        <v>-0.61374267113655467</v>
      </c>
      <c r="V132" s="1">
        <f t="shared" si="23"/>
        <v>35.254971267502611</v>
      </c>
      <c r="W132">
        <f>ABS(Q132+'Impact angle &amp; other outputs'!$C$5)</f>
        <v>265.71840979213175</v>
      </c>
      <c r="X132">
        <v>130</v>
      </c>
    </row>
    <row r="133" spans="10:24" x14ac:dyDescent="0.25">
      <c r="J133" s="1">
        <v>13</v>
      </c>
      <c r="K133" s="1">
        <f t="shared" ref="K133:K181" si="25">IF(K132+U132/$D$8*(J133-J132)&lt;=0,0.01,K132+U132/$D$8*(J133-J132))</f>
        <v>0.50498729219415306</v>
      </c>
      <c r="L133" s="1">
        <f>L132-(S132-V132)/$D$8*(J133-J132)</f>
        <v>-29.988780156119969</v>
      </c>
      <c r="M133" s="1">
        <f>SQRT(K133^2+L133^2)</f>
        <v>29.9930316476573</v>
      </c>
      <c r="N133" s="4">
        <f>0.5*$D$8*M133^2/1000</f>
        <v>1.6192475053512703</v>
      </c>
      <c r="O133" s="1">
        <f t="shared" si="24"/>
        <v>-89.03527565750079</v>
      </c>
      <c r="P133" s="1">
        <f>(J133-J132)*0.5*(K132+K133)+P132</f>
        <v>93.028693804431953</v>
      </c>
      <c r="Q133" s="1">
        <f>Q132+0.5*(L132+L133)*(J133-J132)</f>
        <v>-318.71720304561529</v>
      </c>
      <c r="R133" s="1">
        <f>J133^2*$D$9*0.5*-1</f>
        <v>-828.94500000000005</v>
      </c>
      <c r="S133" s="1">
        <f>$D$8*$D$9</f>
        <v>35.316000000000003</v>
      </c>
      <c r="T133" s="1">
        <f>-0.5*$D$4*M133^2*$D$5*$D$6</f>
        <v>-35.263612338761007</v>
      </c>
      <c r="U133" s="1">
        <f>COS(O133/180*PI())*T133</f>
        <v>-0.59372711358860619</v>
      </c>
      <c r="V133" s="1">
        <f>T133*SIN(O133/180*PI())</f>
        <v>35.258613746048034</v>
      </c>
      <c r="W133">
        <f>ABS(Q133+'Impact angle &amp; other outputs'!$C$5)</f>
        <v>268.71720304561529</v>
      </c>
      <c r="X133">
        <v>131</v>
      </c>
    </row>
    <row r="134" spans="10:24" x14ac:dyDescent="0.25">
      <c r="J134" s="1">
        <v>13.1</v>
      </c>
      <c r="K134" s="1">
        <f t="shared" si="25"/>
        <v>0.48849487237224737</v>
      </c>
      <c r="L134" s="1">
        <f>L133-(S133-V133)/$D$8*(J134-J133)</f>
        <v>-29.990374218729745</v>
      </c>
      <c r="M134" s="1">
        <f>SQRT(K134^2+L134^2)</f>
        <v>29.994352352064272</v>
      </c>
      <c r="N134" s="4">
        <f>0.5*$D$8*M134^2/1000</f>
        <v>1.6193901114356104</v>
      </c>
      <c r="O134" s="1">
        <f t="shared" si="24"/>
        <v>-89.06682659413589</v>
      </c>
      <c r="P134" s="1">
        <f>(J134-J133)*0.5*(K133+K134)+P133</f>
        <v>93.078367912660269</v>
      </c>
      <c r="Q134" s="1">
        <f>Q133+0.5*(L133+L134)*(J134-J133)</f>
        <v>-321.71616076435777</v>
      </c>
      <c r="R134" s="1">
        <f>J134^2*$D$9*0.5*-1</f>
        <v>-841.74704999999994</v>
      </c>
      <c r="S134" s="1">
        <f>$D$8*$D$9</f>
        <v>35.316000000000003</v>
      </c>
      <c r="T134" s="1">
        <f>-0.5*$D$4*M134^2*$D$5*$D$6</f>
        <v>-35.266717982375518</v>
      </c>
      <c r="U134" s="1">
        <f>COS(O134/180*PI())*T134</f>
        <v>-0.57436182310510853</v>
      </c>
      <c r="V134" s="1">
        <f>T134*SIN(O134/180*PI())</f>
        <v>35.262040578284292</v>
      </c>
      <c r="W134">
        <f>ABS(Q134+'Impact angle &amp; other outputs'!$C$5)</f>
        <v>271.71616076435777</v>
      </c>
      <c r="X134">
        <v>132</v>
      </c>
    </row>
    <row r="135" spans="10:24" x14ac:dyDescent="0.25">
      <c r="J135" s="1">
        <v>13.2</v>
      </c>
      <c r="K135" s="1">
        <f t="shared" si="25"/>
        <v>0.47254037728599441</v>
      </c>
      <c r="L135" s="1">
        <f>L134-(S134-V134)/$D$8*(J135-J134)</f>
        <v>-29.991873091555181</v>
      </c>
      <c r="M135" s="1">
        <f>SQRT(K135^2+L135^2)</f>
        <v>29.995595442466502</v>
      </c>
      <c r="N135" s="4">
        <f>0.5*$D$8*M135^2/1000</f>
        <v>1.6195243427066111</v>
      </c>
      <c r="O135" s="1">
        <f t="shared" si="24"/>
        <v>-89.097344497481856</v>
      </c>
      <c r="P135" s="1">
        <f>(J135-J134)*0.5*(K134+K135)+P134</f>
        <v>93.126419675143183</v>
      </c>
      <c r="Q135" s="1">
        <f>Q134+0.5*(L134+L135)*(J135-J134)</f>
        <v>-324.715273129872</v>
      </c>
      <c r="R135" s="1">
        <f>J135^2*$D$9*0.5*-1</f>
        <v>-854.6472</v>
      </c>
      <c r="S135" s="1">
        <f>$D$8*$D$9</f>
        <v>35.316000000000003</v>
      </c>
      <c r="T135" s="1">
        <f>-0.5*$D$4*M135^2*$D$5*$D$6</f>
        <v>-35.269641241166212</v>
      </c>
      <c r="U135" s="1">
        <f>COS(O135/180*PI())*T135</f>
        <v>-0.55562589550219887</v>
      </c>
      <c r="V135" s="1">
        <f>T135*SIN(O135/180*PI())</f>
        <v>35.265264399190599</v>
      </c>
      <c r="W135">
        <f>ABS(Q135+'Impact angle &amp; other outputs'!$C$5)</f>
        <v>274.715273129872</v>
      </c>
      <c r="X135">
        <v>133</v>
      </c>
    </row>
    <row r="136" spans="10:24" x14ac:dyDescent="0.25">
      <c r="J136" s="1">
        <v>13.3</v>
      </c>
      <c r="K136" s="1">
        <f t="shared" si="25"/>
        <v>0.45710632463315531</v>
      </c>
      <c r="L136" s="1">
        <f>L135-(S135-V135)/$D$8*(J136-J135)</f>
        <v>-29.993282413799886</v>
      </c>
      <c r="M136" s="1">
        <f>SQRT(K136^2+L136^2)</f>
        <v>29.996765428058691</v>
      </c>
      <c r="N136" s="4">
        <f>0.5*$D$8*M136^2/1000</f>
        <v>1.6196506850627588</v>
      </c>
      <c r="O136" s="1">
        <f t="shared" si="24"/>
        <v>-89.126863295419554</v>
      </c>
      <c r="P136" s="1">
        <f>(J136-J135)*0.5*(K135+K136)+P135</f>
        <v>93.172902010239142</v>
      </c>
      <c r="Q136" s="1">
        <f>Q135+0.5*(L135+L136)*(J136-J135)</f>
        <v>-327.71453090513978</v>
      </c>
      <c r="R136" s="1">
        <f>J136^2*$D$9*0.5*-1</f>
        <v>-867.6454500000001</v>
      </c>
      <c r="S136" s="1">
        <f>$D$8*$D$9</f>
        <v>35.316000000000003</v>
      </c>
      <c r="T136" s="1">
        <f>-0.5*$D$4*M136^2*$D$5*$D$6</f>
        <v>-35.27239269692231</v>
      </c>
      <c r="U136" s="1">
        <f>COS(O136/180*PI())*T136</f>
        <v>-0.53749907887155035</v>
      </c>
      <c r="V136" s="1">
        <f>T136*SIN(O136/180*PI())</f>
        <v>35.268297113783511</v>
      </c>
      <c r="W136">
        <f>ABS(Q136+'Impact angle &amp; other outputs'!$C$5)</f>
        <v>277.71453090513978</v>
      </c>
      <c r="X136">
        <v>134</v>
      </c>
    </row>
    <row r="137" spans="10:24" x14ac:dyDescent="0.25">
      <c r="J137" s="1">
        <v>13.4</v>
      </c>
      <c r="K137" s="1">
        <f t="shared" si="25"/>
        <v>0.44217579466450119</v>
      </c>
      <c r="L137" s="1">
        <f t="shared" ref="L137:L138" si="26">L136-(S136-V136)/$D$8*(J137-J136)</f>
        <v>-29.994607493972566</v>
      </c>
      <c r="M137" s="1">
        <f t="shared" ref="M137:M138" si="27">SQRT(K137^2+L137^2)</f>
        <v>29.997866559988267</v>
      </c>
      <c r="N137" s="4">
        <f t="shared" ref="N137:N181" si="28">0.5*$D$8*M137^2/1000</f>
        <v>1.6197695966715522</v>
      </c>
      <c r="O137" s="1">
        <f t="shared" si="24"/>
        <v>-89.155415792264336</v>
      </c>
      <c r="P137" s="1">
        <f t="shared" ref="P137:P138" si="29">(J137-J136)*0.5*(K136+K137)+P136</f>
        <v>93.217866116204021</v>
      </c>
      <c r="Q137" s="1">
        <f t="shared" ref="Q137:Q138" si="30">Q136+0.5*(L136+L137)*(J137-J136)</f>
        <v>-330.71392540052841</v>
      </c>
      <c r="R137" s="1">
        <f t="shared" ref="R137:R138" si="31">J137^2*$D$9*0.5*-1</f>
        <v>-880.74180000000001</v>
      </c>
      <c r="S137" s="1">
        <f t="shared" ref="S137:S181" si="32">$D$8*$D$9</f>
        <v>35.316000000000003</v>
      </c>
      <c r="T137" s="1">
        <f t="shared" ref="T137:T138" si="33">-0.5*$D$4*M137^2*$D$5*$D$6</f>
        <v>-35.274982327513811</v>
      </c>
      <c r="U137" s="1">
        <f t="shared" ref="U137:U138" si="34">COS(O137/180*PI())*T137</f>
        <v>-0.51996175498857722</v>
      </c>
      <c r="V137" s="1">
        <f t="shared" ref="V137:V138" si="35">T137*SIN(O137/180*PI())</f>
        <v>35.271149938437802</v>
      </c>
      <c r="W137">
        <f>ABS(Q137+'Impact angle &amp; other outputs'!$C$5)</f>
        <v>280.71392540052841</v>
      </c>
      <c r="X137">
        <v>135</v>
      </c>
    </row>
    <row r="138" spans="10:24" x14ac:dyDescent="0.25">
      <c r="J138" s="1">
        <v>13.5</v>
      </c>
      <c r="K138" s="1">
        <f t="shared" si="25"/>
        <v>0.4277324125814852</v>
      </c>
      <c r="L138" s="1">
        <f t="shared" si="26"/>
        <v>-29.995853329015961</v>
      </c>
      <c r="M138" s="1">
        <f t="shared" si="27"/>
        <v>29.998902845814392</v>
      </c>
      <c r="N138" s="4">
        <f t="shared" si="28"/>
        <v>1.6198815095146997</v>
      </c>
      <c r="O138" s="1">
        <f t="shared" si="24"/>
        <v>-89.183033706790155</v>
      </c>
      <c r="P138" s="1">
        <f t="shared" si="29"/>
        <v>93.261361526566319</v>
      </c>
      <c r="Q138" s="1">
        <f t="shared" si="30"/>
        <v>-333.71344844167783</v>
      </c>
      <c r="R138" s="1">
        <f t="shared" si="31"/>
        <v>-893.93625000000009</v>
      </c>
      <c r="S138" s="1">
        <f t="shared" si="32"/>
        <v>35.316000000000003</v>
      </c>
      <c r="T138" s="1">
        <f t="shared" si="33"/>
        <v>-35.277419540542361</v>
      </c>
      <c r="U138" s="1">
        <f t="shared" si="34"/>
        <v>-0.50299492109028876</v>
      </c>
      <c r="V138" s="1">
        <f t="shared" si="35"/>
        <v>35.273833439942379</v>
      </c>
      <c r="W138">
        <f>ABS(Q138+'Impact angle &amp; other outputs'!$C$5)</f>
        <v>283.71344844167783</v>
      </c>
      <c r="X138">
        <v>136</v>
      </c>
    </row>
    <row r="139" spans="10:24" x14ac:dyDescent="0.25">
      <c r="J139" s="1">
        <f>J138+0.15</f>
        <v>13.65</v>
      </c>
      <c r="K139" s="1">
        <f t="shared" si="25"/>
        <v>0.40677429086938977</v>
      </c>
      <c r="L139" s="1">
        <f t="shared" ref="L139:L161" si="36">L138-(S138-V138)/$D$8*(J139-J138)</f>
        <v>-29.997610269018363</v>
      </c>
      <c r="M139" s="1">
        <f t="shared" ref="M139:M161" si="37">SQRT(K139^2+L139^2)</f>
        <v>30.000368117335299</v>
      </c>
      <c r="N139" s="4">
        <f t="shared" si="28"/>
        <v>1.6200397569161309</v>
      </c>
      <c r="O139" s="1">
        <f t="shared" si="24"/>
        <v>-89.223104057206271</v>
      </c>
      <c r="P139" s="1">
        <f t="shared" ref="P139:P161" si="38">(J139-J138)*0.5*(K138+K139)+P138</f>
        <v>93.323949529325134</v>
      </c>
      <c r="Q139" s="1">
        <f t="shared" ref="Q139:Q161" si="39">Q138+0.5*(L138+L139)*(J139-J138)</f>
        <v>-338.21295821153041</v>
      </c>
      <c r="R139" s="1">
        <f t="shared" ref="R139:R161" si="40">J139^2*$D$9*0.5*-1</f>
        <v>-913.9118625000001</v>
      </c>
      <c r="S139" s="1">
        <f t="shared" si="32"/>
        <v>35.316000000000003</v>
      </c>
      <c r="T139" s="1">
        <f t="shared" ref="T139:T161" si="41">-0.5*$D$4*M139^2*$D$5*$D$6</f>
        <v>-35.280865817284642</v>
      </c>
      <c r="U139" s="1">
        <f t="shared" ref="U139:U161" si="42">COS(O139/180*PI())*T139</f>
        <v>-0.47837243589659717</v>
      </c>
      <c r="V139" s="1">
        <f t="shared" ref="V139:V161" si="43">T139*SIN(O139/180*PI())</f>
        <v>35.27762254786763</v>
      </c>
      <c r="W139">
        <f>ABS(Q139+'Impact angle &amp; other outputs'!$C$5)</f>
        <v>288.21295821153041</v>
      </c>
      <c r="X139">
        <v>137</v>
      </c>
    </row>
    <row r="140" spans="10:24" x14ac:dyDescent="0.25">
      <c r="J140" s="1">
        <f t="shared" ref="J140:J150" si="44">J139+0.15</f>
        <v>13.8</v>
      </c>
      <c r="K140" s="1">
        <f t="shared" si="25"/>
        <v>0.38684210604036484</v>
      </c>
      <c r="L140" s="1">
        <f t="shared" si="36"/>
        <v>-29.999209329523879</v>
      </c>
      <c r="M140" s="1">
        <f t="shared" si="37"/>
        <v>30.001703405166818</v>
      </c>
      <c r="N140" s="4">
        <f t="shared" si="28"/>
        <v>1.6201839729808769</v>
      </c>
      <c r="O140" s="1">
        <f t="shared" si="24"/>
        <v>-89.261207474801822</v>
      </c>
      <c r="P140" s="1">
        <f t="shared" si="38"/>
        <v>93.38347075909337</v>
      </c>
      <c r="Q140" s="1">
        <f t="shared" si="39"/>
        <v>-342.71271968142111</v>
      </c>
      <c r="R140" s="1">
        <f t="shared" si="40"/>
        <v>-934.10820000000012</v>
      </c>
      <c r="S140" s="1">
        <f t="shared" si="32"/>
        <v>35.316000000000003</v>
      </c>
      <c r="T140" s="1">
        <f t="shared" si="41"/>
        <v>-35.284006522694661</v>
      </c>
      <c r="U140" s="1">
        <f t="shared" si="42"/>
        <v>-0.45495214749808316</v>
      </c>
      <c r="V140" s="1">
        <f t="shared" si="43"/>
        <v>35.281073323200445</v>
      </c>
      <c r="W140">
        <f>ABS(Q140+'Impact angle &amp; other outputs'!$C$5)</f>
        <v>292.71271968142111</v>
      </c>
      <c r="X140">
        <v>138</v>
      </c>
    </row>
    <row r="141" spans="10:24" x14ac:dyDescent="0.25">
      <c r="J141" s="1">
        <f t="shared" si="44"/>
        <v>13.950000000000001</v>
      </c>
      <c r="K141" s="1">
        <f t="shared" si="25"/>
        <v>0.36788576656127803</v>
      </c>
      <c r="L141" s="1">
        <f t="shared" si="36"/>
        <v>-30.000664607723859</v>
      </c>
      <c r="M141" s="1">
        <f t="shared" si="37"/>
        <v>30.002920138586067</v>
      </c>
      <c r="N141" s="4">
        <f t="shared" si="28"/>
        <v>1.6203153903162721</v>
      </c>
      <c r="O141" s="1">
        <f t="shared" si="24"/>
        <v>-89.297440719540248</v>
      </c>
      <c r="P141" s="1">
        <f t="shared" si="38"/>
        <v>93.440075349538489</v>
      </c>
      <c r="Q141" s="1">
        <f t="shared" si="39"/>
        <v>-347.21271022671471</v>
      </c>
      <c r="R141" s="1">
        <f t="shared" si="40"/>
        <v>-954.52526250000017</v>
      </c>
      <c r="S141" s="1">
        <f t="shared" si="32"/>
        <v>35.316000000000003</v>
      </c>
      <c r="T141" s="1">
        <f t="shared" si="41"/>
        <v>-35.286868500221054</v>
      </c>
      <c r="U141" s="1">
        <f t="shared" si="42"/>
        <v>-0.43267577315101163</v>
      </c>
      <c r="V141" s="1">
        <f t="shared" si="43"/>
        <v>35.28421573773776</v>
      </c>
      <c r="W141">
        <f>ABS(Q141+'Impact angle &amp; other outputs'!$C$5)</f>
        <v>297.21271022671471</v>
      </c>
      <c r="X141">
        <v>139</v>
      </c>
    </row>
    <row r="142" spans="10:24" x14ac:dyDescent="0.25">
      <c r="J142" s="1">
        <f t="shared" si="44"/>
        <v>14.100000000000001</v>
      </c>
      <c r="K142" s="1">
        <f t="shared" si="25"/>
        <v>0.3498576093466525</v>
      </c>
      <c r="L142" s="1">
        <f t="shared" si="36"/>
        <v>-30.001988951984785</v>
      </c>
      <c r="M142" s="1">
        <f t="shared" si="37"/>
        <v>30.004028753183043</v>
      </c>
      <c r="N142" s="4">
        <f t="shared" si="28"/>
        <v>1.6204351345593027</v>
      </c>
      <c r="O142" s="1">
        <f t="shared" si="24"/>
        <v>-89.331895763743418</v>
      </c>
      <c r="P142" s="1">
        <f t="shared" si="38"/>
        <v>93.493906102731586</v>
      </c>
      <c r="Q142" s="1">
        <f t="shared" si="39"/>
        <v>-351.71290924369288</v>
      </c>
      <c r="R142" s="1">
        <f t="shared" si="40"/>
        <v>-975.16305000000023</v>
      </c>
      <c r="S142" s="1">
        <f t="shared" si="32"/>
        <v>35.316000000000003</v>
      </c>
      <c r="T142" s="1">
        <f t="shared" si="41"/>
        <v>-35.289476263735935</v>
      </c>
      <c r="U142" s="1">
        <f t="shared" si="42"/>
        <v>-0.41148780059798773</v>
      </c>
      <c r="V142" s="1">
        <f t="shared" si="43"/>
        <v>35.287077135386845</v>
      </c>
      <c r="W142">
        <f>ABS(Q142+'Impact angle &amp; other outputs'!$C$5)</f>
        <v>301.71290924369288</v>
      </c>
      <c r="X142">
        <v>140</v>
      </c>
    </row>
    <row r="143" spans="10:24" x14ac:dyDescent="0.25">
      <c r="J143" s="1">
        <f t="shared" si="44"/>
        <v>14.250000000000002</v>
      </c>
      <c r="K143" s="1">
        <f t="shared" si="25"/>
        <v>0.33271228432173633</v>
      </c>
      <c r="L143" s="1">
        <f t="shared" si="36"/>
        <v>-30.003194071343668</v>
      </c>
      <c r="M143" s="1">
        <f t="shared" si="37"/>
        <v>30.005038775959786</v>
      </c>
      <c r="N143" s="4">
        <f t="shared" si="28"/>
        <v>1.6205442335043305</v>
      </c>
      <c r="O143" s="1">
        <f t="shared" si="24"/>
        <v>-89.36466003262791</v>
      </c>
      <c r="P143" s="1">
        <f t="shared" si="38"/>
        <v>93.545098844756708</v>
      </c>
      <c r="Q143" s="1">
        <f t="shared" si="39"/>
        <v>-356.21329797044251</v>
      </c>
      <c r="R143" s="1">
        <f t="shared" si="40"/>
        <v>-996.0215625000003</v>
      </c>
      <c r="S143" s="1">
        <f t="shared" si="32"/>
        <v>35.316000000000003</v>
      </c>
      <c r="T143" s="1">
        <f t="shared" si="41"/>
        <v>-35.29185219631654</v>
      </c>
      <c r="U143" s="1">
        <f t="shared" si="42"/>
        <v>-0.39133536369861543</v>
      </c>
      <c r="V143" s="1">
        <f t="shared" si="43"/>
        <v>35.289682459321895</v>
      </c>
      <c r="W143">
        <f>ABS(Q143+'Impact angle &amp; other outputs'!$C$5)</f>
        <v>306.21329797044251</v>
      </c>
      <c r="X143">
        <v>141</v>
      </c>
    </row>
    <row r="144" spans="10:24" x14ac:dyDescent="0.25">
      <c r="J144" s="1">
        <f t="shared" si="44"/>
        <v>14.400000000000002</v>
      </c>
      <c r="K144" s="1">
        <f t="shared" si="25"/>
        <v>0.31640664416762732</v>
      </c>
      <c r="L144" s="1">
        <f t="shared" si="36"/>
        <v>-30.004290635538588</v>
      </c>
      <c r="M144" s="1">
        <f t="shared" si="37"/>
        <v>30.005958903296893</v>
      </c>
      <c r="N144" s="4">
        <f t="shared" si="28"/>
        <v>1.6206436254714158</v>
      </c>
      <c r="O144" s="1">
        <f t="shared" si="24"/>
        <v>-89.39581663228121</v>
      </c>
      <c r="P144" s="1">
        <f t="shared" si="38"/>
        <v>93.59378276439341</v>
      </c>
      <c r="Q144" s="1">
        <f t="shared" si="39"/>
        <v>-360.71385932345868</v>
      </c>
      <c r="R144" s="1">
        <f t="shared" si="40"/>
        <v>-1017.1008000000004</v>
      </c>
      <c r="S144" s="1">
        <f t="shared" si="32"/>
        <v>35.316000000000003</v>
      </c>
      <c r="T144" s="1">
        <f t="shared" si="41"/>
        <v>-35.294016732488622</v>
      </c>
      <c r="U144" s="1">
        <f t="shared" si="42"/>
        <v>-0.37216812265565891</v>
      </c>
      <c r="V144" s="1">
        <f t="shared" si="43"/>
        <v>35.292054459915846</v>
      </c>
      <c r="W144">
        <f>ABS(Q144+'Impact angle &amp; other outputs'!$C$5)</f>
        <v>310.71385932345868</v>
      </c>
      <c r="X144">
        <v>142</v>
      </c>
    </row>
    <row r="145" spans="10:24" x14ac:dyDescent="0.25">
      <c r="J145" s="1">
        <f t="shared" si="44"/>
        <v>14.550000000000002</v>
      </c>
      <c r="K145" s="1">
        <f t="shared" si="25"/>
        <v>0.30089963905697481</v>
      </c>
      <c r="L145" s="1">
        <f t="shared" si="36"/>
        <v>-30.005288366375428</v>
      </c>
      <c r="M145" s="1">
        <f t="shared" si="37"/>
        <v>30.006797072365607</v>
      </c>
      <c r="N145" s="4">
        <f t="shared" si="28"/>
        <v>1.6207341669758326</v>
      </c>
      <c r="O145" s="1">
        <f t="shared" si="24"/>
        <v>-89.425444565794876</v>
      </c>
      <c r="P145" s="1">
        <f t="shared" si="38"/>
        <v>93.640080735635252</v>
      </c>
      <c r="Q145" s="1">
        <f t="shared" si="39"/>
        <v>-365.21457774860227</v>
      </c>
      <c r="R145" s="1">
        <f t="shared" si="40"/>
        <v>-1038.4007625000004</v>
      </c>
      <c r="S145" s="1">
        <f t="shared" si="32"/>
        <v>35.316000000000003</v>
      </c>
      <c r="T145" s="1">
        <f t="shared" si="41"/>
        <v>-35.295988525251474</v>
      </c>
      <c r="U145" s="1">
        <f t="shared" si="42"/>
        <v>-0.3539381488065656</v>
      </c>
      <c r="V145" s="1">
        <f t="shared" si="43"/>
        <v>35.294213885019495</v>
      </c>
      <c r="W145">
        <f>ABS(Q145+'Impact angle &amp; other outputs'!$C$5)</f>
        <v>315.21457774860227</v>
      </c>
      <c r="X145">
        <v>143</v>
      </c>
    </row>
    <row r="146" spans="10:24" x14ac:dyDescent="0.25">
      <c r="J146" s="1">
        <f t="shared" si="44"/>
        <v>14.700000000000003</v>
      </c>
      <c r="K146" s="1">
        <f t="shared" si="25"/>
        <v>0.28615221619003456</v>
      </c>
      <c r="L146" s="1">
        <f t="shared" si="36"/>
        <v>-30.006196121166283</v>
      </c>
      <c r="M146" s="1">
        <f t="shared" si="37"/>
        <v>30.007560526519395</v>
      </c>
      <c r="N146" s="4">
        <f t="shared" si="28"/>
        <v>1.6208166397549049</v>
      </c>
      <c r="O146" s="1">
        <f t="shared" si="24"/>
        <v>-89.453618938222277</v>
      </c>
      <c r="P146" s="1">
        <f t="shared" si="38"/>
        <v>93.68410962477877</v>
      </c>
      <c r="Q146" s="1">
        <f t="shared" si="39"/>
        <v>-369.71543908516793</v>
      </c>
      <c r="R146" s="1">
        <f t="shared" si="40"/>
        <v>-1059.9214500000005</v>
      </c>
      <c r="S146" s="1">
        <f t="shared" si="32"/>
        <v>35.316000000000003</v>
      </c>
      <c r="T146" s="1">
        <f t="shared" si="41"/>
        <v>-35.297784599106826</v>
      </c>
      <c r="U146" s="1">
        <f t="shared" si="42"/>
        <v>-0.33659981392710886</v>
      </c>
      <c r="V146" s="1">
        <f t="shared" si="43"/>
        <v>35.29617965403915</v>
      </c>
      <c r="W146">
        <f>ABS(Q146+'Impact angle &amp; other outputs'!$C$5)</f>
        <v>319.71543908516793</v>
      </c>
      <c r="X146">
        <v>144</v>
      </c>
    </row>
    <row r="147" spans="10:24" x14ac:dyDescent="0.25">
      <c r="J147" s="1">
        <f t="shared" si="44"/>
        <v>14.850000000000003</v>
      </c>
      <c r="K147" s="1">
        <f t="shared" si="25"/>
        <v>0.27212722394307165</v>
      </c>
      <c r="L147" s="1">
        <f t="shared" si="36"/>
        <v>-30.007021968914653</v>
      </c>
      <c r="M147" s="1">
        <f t="shared" si="37"/>
        <v>30.008255875157715</v>
      </c>
      <c r="N147" s="4">
        <f t="shared" si="28"/>
        <v>1.6208917572040875</v>
      </c>
      <c r="O147" s="1">
        <f t="shared" si="24"/>
        <v>-89.480411150985361</v>
      </c>
      <c r="P147" s="1">
        <f t="shared" si="38"/>
        <v>93.72598058278875</v>
      </c>
      <c r="Q147" s="1">
        <f t="shared" si="39"/>
        <v>-374.21643044192399</v>
      </c>
      <c r="R147" s="1">
        <f t="shared" si="40"/>
        <v>-1081.6628625000005</v>
      </c>
      <c r="S147" s="1">
        <f t="shared" si="32"/>
        <v>35.316000000000003</v>
      </c>
      <c r="T147" s="1">
        <f t="shared" si="41"/>
        <v>-35.299420490222353</v>
      </c>
      <c r="U147" s="1">
        <f t="shared" si="42"/>
        <v>-0.32010968397385642</v>
      </c>
      <c r="V147" s="1">
        <f t="shared" si="43"/>
        <v>35.297969017151054</v>
      </c>
      <c r="W147">
        <f>ABS(Q147+'Impact angle &amp; other outputs'!$C$5)</f>
        <v>324.21643044192399</v>
      </c>
      <c r="X147">
        <v>145</v>
      </c>
    </row>
    <row r="148" spans="10:24" x14ac:dyDescent="0.25">
      <c r="J148" s="1">
        <f t="shared" si="44"/>
        <v>15.000000000000004</v>
      </c>
      <c r="K148" s="1">
        <f t="shared" si="25"/>
        <v>0.25878932044416092</v>
      </c>
      <c r="L148" s="1">
        <f t="shared" si="36"/>
        <v>-30.007773259866692</v>
      </c>
      <c r="M148" s="1">
        <f t="shared" si="37"/>
        <v>30.008889148516417</v>
      </c>
      <c r="N148" s="4">
        <f t="shared" si="28"/>
        <v>1.6209601702703034</v>
      </c>
      <c r="O148" s="1">
        <f t="shared" si="24"/>
        <v>-89.505889086313687</v>
      </c>
      <c r="P148" s="1">
        <f t="shared" si="38"/>
        <v>93.765799323617799</v>
      </c>
      <c r="Q148" s="1">
        <f t="shared" si="39"/>
        <v>-378.7175400840826</v>
      </c>
      <c r="R148" s="1">
        <f t="shared" si="40"/>
        <v>-1103.6250000000007</v>
      </c>
      <c r="S148" s="1">
        <f t="shared" si="32"/>
        <v>35.316000000000003</v>
      </c>
      <c r="T148" s="1">
        <f t="shared" si="41"/>
        <v>-35.300910374775512</v>
      </c>
      <c r="U148" s="1">
        <f t="shared" si="42"/>
        <v>-0.30442641717712793</v>
      </c>
      <c r="V148" s="1">
        <f t="shared" si="43"/>
        <v>35.299597700886878</v>
      </c>
      <c r="W148">
        <f>ABS(Q148+'Impact angle &amp; other outputs'!$C$5)</f>
        <v>328.7175400840826</v>
      </c>
      <c r="X148">
        <v>146</v>
      </c>
    </row>
    <row r="149" spans="10:24" x14ac:dyDescent="0.25">
      <c r="J149" s="1">
        <f t="shared" si="44"/>
        <v>15.150000000000004</v>
      </c>
      <c r="K149" s="1">
        <f t="shared" si="25"/>
        <v>0.24610488639511388</v>
      </c>
      <c r="L149" s="1">
        <f t="shared" si="36"/>
        <v>-30.008456688996407</v>
      </c>
      <c r="M149" s="1">
        <f t="shared" si="37"/>
        <v>30.009465847803433</v>
      </c>
      <c r="N149" s="4">
        <f t="shared" si="28"/>
        <v>1.6210224728468652</v>
      </c>
      <c r="O149" s="1">
        <f t="shared" si="24"/>
        <v>-89.530117282261884</v>
      </c>
      <c r="P149" s="1">
        <f t="shared" si="38"/>
        <v>93.80366638913074</v>
      </c>
      <c r="Q149" s="1">
        <f t="shared" si="39"/>
        <v>-383.21875733024734</v>
      </c>
      <c r="R149" s="1">
        <f t="shared" si="40"/>
        <v>-1125.8078625000007</v>
      </c>
      <c r="S149" s="1">
        <f t="shared" si="32"/>
        <v>35.316000000000003</v>
      </c>
      <c r="T149" s="1">
        <f t="shared" si="41"/>
        <v>-35.302267186442855</v>
      </c>
      <c r="U149" s="1">
        <f t="shared" si="42"/>
        <v>-0.28951066638346556</v>
      </c>
      <c r="V149" s="1">
        <f t="shared" si="43"/>
        <v>35.301080041226079</v>
      </c>
      <c r="W149">
        <f>ABS(Q149+'Impact angle &amp; other outputs'!$C$5)</f>
        <v>333.21875733024734</v>
      </c>
      <c r="X149">
        <v>147</v>
      </c>
    </row>
    <row r="150" spans="10:24" x14ac:dyDescent="0.25">
      <c r="J150" s="1">
        <f t="shared" si="44"/>
        <v>15.300000000000004</v>
      </c>
      <c r="K150" s="1">
        <f t="shared" si="25"/>
        <v>0.23404194196246947</v>
      </c>
      <c r="L150" s="1">
        <f t="shared" si="36"/>
        <v>-30.00907835394532</v>
      </c>
      <c r="M150" s="1">
        <f t="shared" si="37"/>
        <v>30.009990991065408</v>
      </c>
      <c r="N150" s="4">
        <f t="shared" si="28"/>
        <v>1.6210792067108886</v>
      </c>
      <c r="O150" s="1">
        <f t="shared" si="24"/>
        <v>-89.553157098817437</v>
      </c>
      <c r="P150" s="1">
        <f t="shared" si="38"/>
        <v>93.839677401257561</v>
      </c>
      <c r="Q150" s="1">
        <f t="shared" si="39"/>
        <v>-387.720072458468</v>
      </c>
      <c r="R150" s="1">
        <f t="shared" si="40"/>
        <v>-1148.2114500000007</v>
      </c>
      <c r="S150" s="1">
        <f t="shared" si="32"/>
        <v>35.316000000000003</v>
      </c>
      <c r="T150" s="1">
        <f t="shared" si="41"/>
        <v>-35.303502723926023</v>
      </c>
      <c r="U150" s="1">
        <f t="shared" si="42"/>
        <v>-0.27532498553714813</v>
      </c>
      <c r="V150" s="1">
        <f t="shared" si="43"/>
        <v>35.302429105241345</v>
      </c>
      <c r="W150">
        <f>ABS(Q150+'Impact angle &amp; other outputs'!$C$5)</f>
        <v>337.720072458468</v>
      </c>
      <c r="X150">
        <v>148</v>
      </c>
    </row>
    <row r="151" spans="10:24" x14ac:dyDescent="0.25">
      <c r="J151" s="1">
        <f t="shared" ref="J151:J181" si="45">J150+0.2</f>
        <v>15.500000000000004</v>
      </c>
      <c r="K151" s="1">
        <f t="shared" si="25"/>
        <v>0.21874610943262796</v>
      </c>
      <c r="L151" s="1">
        <f t="shared" si="36"/>
        <v>-30.009832292543024</v>
      </c>
      <c r="M151" s="1">
        <f t="shared" si="37"/>
        <v>30.010629518338163</v>
      </c>
      <c r="N151" s="4">
        <f t="shared" si="28"/>
        <v>1.6211481913565098</v>
      </c>
      <c r="O151" s="1">
        <f t="shared" si="24"/>
        <v>-89.582369978952187</v>
      </c>
      <c r="P151" s="1">
        <f t="shared" si="38"/>
        <v>93.884956206397064</v>
      </c>
      <c r="Q151" s="1">
        <f t="shared" si="39"/>
        <v>-393.72196352311681</v>
      </c>
      <c r="R151" s="1">
        <f t="shared" si="40"/>
        <v>-1178.4262500000007</v>
      </c>
      <c r="S151" s="1">
        <f t="shared" si="32"/>
        <v>35.316000000000003</v>
      </c>
      <c r="T151" s="1">
        <f t="shared" si="41"/>
        <v>-35.305005056208451</v>
      </c>
      <c r="U151" s="1">
        <f t="shared" si="42"/>
        <v>-0.25733657119142084</v>
      </c>
      <c r="V151" s="1">
        <f t="shared" si="43"/>
        <v>35.304067186487615</v>
      </c>
      <c r="W151">
        <f>ABS(Q151+'Impact angle &amp; other outputs'!$C$5)</f>
        <v>343.72196352311681</v>
      </c>
      <c r="X151">
        <v>149</v>
      </c>
    </row>
    <row r="152" spans="10:24" x14ac:dyDescent="0.25">
      <c r="J152" s="1">
        <f t="shared" si="45"/>
        <v>15.700000000000003</v>
      </c>
      <c r="K152" s="1">
        <f t="shared" si="25"/>
        <v>0.20444963325532683</v>
      </c>
      <c r="L152" s="1">
        <f t="shared" si="36"/>
        <v>-30.010495226627047</v>
      </c>
      <c r="M152" s="1">
        <f t="shared" si="37"/>
        <v>30.011191635787188</v>
      </c>
      <c r="N152" s="4">
        <f t="shared" si="28"/>
        <v>1.6212089221198971</v>
      </c>
      <c r="O152" s="1">
        <f t="shared" si="24"/>
        <v>-89.609672556157292</v>
      </c>
      <c r="P152" s="1">
        <f t="shared" si="38"/>
        <v>93.927275780665866</v>
      </c>
      <c r="Q152" s="1">
        <f t="shared" si="39"/>
        <v>-399.72399627503381</v>
      </c>
      <c r="R152" s="1">
        <f t="shared" si="40"/>
        <v>-1209.0334500000006</v>
      </c>
      <c r="S152" s="1">
        <f t="shared" si="32"/>
        <v>35.316000000000003</v>
      </c>
      <c r="T152" s="1">
        <f t="shared" si="41"/>
        <v>-35.306327637277768</v>
      </c>
      <c r="U152" s="1">
        <f t="shared" si="42"/>
        <v>-0.24052246324089452</v>
      </c>
      <c r="V152" s="1">
        <f t="shared" si="43"/>
        <v>35.305508354582301</v>
      </c>
      <c r="W152">
        <f>ABS(Q152+'Impact angle &amp; other outputs'!$C$5)</f>
        <v>349.72399627503381</v>
      </c>
      <c r="X152">
        <v>150</v>
      </c>
    </row>
    <row r="153" spans="10:24" x14ac:dyDescent="0.25">
      <c r="J153" s="1">
        <f t="shared" si="45"/>
        <v>15.900000000000002</v>
      </c>
      <c r="K153" s="1">
        <f t="shared" si="25"/>
        <v>0.1910872741863883</v>
      </c>
      <c r="L153" s="1">
        <f t="shared" si="36"/>
        <v>-30.01107809581692</v>
      </c>
      <c r="M153" s="1">
        <f t="shared" si="37"/>
        <v>30.011686437445967</v>
      </c>
      <c r="N153" s="4">
        <f t="shared" si="28"/>
        <v>1.6212623810752407</v>
      </c>
      <c r="O153" s="1">
        <f t="shared" si="24"/>
        <v>-89.635189834171328</v>
      </c>
      <c r="P153" s="1">
        <f t="shared" si="38"/>
        <v>93.966829471410037</v>
      </c>
      <c r="Q153" s="1">
        <f t="shared" si="39"/>
        <v>-405.72615360727821</v>
      </c>
      <c r="R153" s="1">
        <f t="shared" si="40"/>
        <v>-1240.0330500000005</v>
      </c>
      <c r="S153" s="1">
        <f t="shared" si="32"/>
        <v>35.316000000000003</v>
      </c>
      <c r="T153" s="1">
        <f t="shared" si="41"/>
        <v>-35.307491854527477</v>
      </c>
      <c r="U153" s="1">
        <f t="shared" si="42"/>
        <v>-0.22480617311867093</v>
      </c>
      <c r="V153" s="1">
        <f t="shared" si="43"/>
        <v>35.306776166085342</v>
      </c>
      <c r="W153">
        <f>ABS(Q153+'Impact angle &amp; other outputs'!$C$5)</f>
        <v>355.72615360727821</v>
      </c>
      <c r="X153">
        <v>151</v>
      </c>
    </row>
    <row r="154" spans="10:24" x14ac:dyDescent="0.25">
      <c r="J154" s="1">
        <f t="shared" si="45"/>
        <v>16.100000000000001</v>
      </c>
      <c r="K154" s="1">
        <f t="shared" si="25"/>
        <v>0.17859804234646218</v>
      </c>
      <c r="L154" s="1">
        <f t="shared" si="36"/>
        <v>-30.0115905310344</v>
      </c>
      <c r="M154" s="1">
        <f t="shared" si="37"/>
        <v>30.012121942028752</v>
      </c>
      <c r="N154" s="4">
        <f t="shared" si="28"/>
        <v>1.6213094342337666</v>
      </c>
      <c r="O154" s="1">
        <f t="shared" si="24"/>
        <v>-89.659038622045344</v>
      </c>
      <c r="P154" s="1">
        <f t="shared" si="38"/>
        <v>94.003798003063324</v>
      </c>
      <c r="Q154" s="1">
        <f t="shared" si="39"/>
        <v>-411.72842046996334</v>
      </c>
      <c r="R154" s="1">
        <f t="shared" si="40"/>
        <v>-1271.4250500000003</v>
      </c>
      <c r="S154" s="1">
        <f t="shared" si="32"/>
        <v>35.316000000000003</v>
      </c>
      <c r="T154" s="1">
        <f t="shared" si="41"/>
        <v>-35.308516567757593</v>
      </c>
      <c r="U154" s="1">
        <f t="shared" si="42"/>
        <v>-0.21011616403997682</v>
      </c>
      <c r="V154" s="1">
        <f t="shared" si="43"/>
        <v>35.307891375912291</v>
      </c>
      <c r="W154">
        <f>ABS(Q154+'Impact angle &amp; other outputs'!$C$5)</f>
        <v>361.72842046996334</v>
      </c>
      <c r="X154">
        <v>152</v>
      </c>
    </row>
    <row r="155" spans="10:24" x14ac:dyDescent="0.25">
      <c r="J155" s="1">
        <f t="shared" si="45"/>
        <v>16.3</v>
      </c>
      <c r="K155" s="1">
        <f t="shared" si="25"/>
        <v>0.16692492212201906</v>
      </c>
      <c r="L155" s="1">
        <f t="shared" si="36"/>
        <v>-30.012041010150384</v>
      </c>
      <c r="M155" s="1">
        <f t="shared" si="37"/>
        <v>30.012505219067833</v>
      </c>
      <c r="N155" s="4">
        <f t="shared" si="28"/>
        <v>1.6213508451442331</v>
      </c>
      <c r="O155" s="1">
        <f t="shared" si="24"/>
        <v>-89.681328073964565</v>
      </c>
      <c r="P155" s="1">
        <f t="shared" si="38"/>
        <v>94.038350299510171</v>
      </c>
      <c r="Q155" s="1">
        <f t="shared" si="39"/>
        <v>-417.73078362408182</v>
      </c>
      <c r="R155" s="1">
        <f t="shared" si="40"/>
        <v>-1303.2094500000001</v>
      </c>
      <c r="S155" s="1">
        <f t="shared" si="32"/>
        <v>35.316000000000003</v>
      </c>
      <c r="T155" s="1">
        <f t="shared" si="41"/>
        <v>-35.30941840536331</v>
      </c>
      <c r="U155" s="1">
        <f t="shared" si="42"/>
        <v>-0.19638553577807724</v>
      </c>
      <c r="V155" s="1">
        <f t="shared" si="43"/>
        <v>35.308872268119046</v>
      </c>
      <c r="W155">
        <f>ABS(Q155+'Impact angle &amp; other outputs'!$C$5)</f>
        <v>367.73078362408182</v>
      </c>
      <c r="X155">
        <v>153</v>
      </c>
    </row>
    <row r="156" spans="10:24" x14ac:dyDescent="0.25">
      <c r="J156" s="1">
        <f t="shared" si="45"/>
        <v>16.5</v>
      </c>
      <c r="K156" s="1">
        <f t="shared" si="25"/>
        <v>0.15601461457879259</v>
      </c>
      <c r="L156" s="1">
        <f t="shared" si="36"/>
        <v>-30.01243699525488</v>
      </c>
      <c r="M156" s="1">
        <f t="shared" si="37"/>
        <v>30.012842500404822</v>
      </c>
      <c r="N156" s="4">
        <f t="shared" si="28"/>
        <v>1.6213872869173909</v>
      </c>
      <c r="O156" s="1">
        <f t="shared" si="24"/>
        <v>-89.702160193051824</v>
      </c>
      <c r="P156" s="1">
        <f t="shared" si="38"/>
        <v>94.070644253180248</v>
      </c>
      <c r="Q156" s="1">
        <f t="shared" si="39"/>
        <v>-423.73323142462232</v>
      </c>
      <c r="R156" s="1">
        <f t="shared" si="40"/>
        <v>-1335.38625</v>
      </c>
      <c r="S156" s="1">
        <f t="shared" si="32"/>
        <v>35.316000000000003</v>
      </c>
      <c r="T156" s="1">
        <f t="shared" si="41"/>
        <v>-35.310212026200965</v>
      </c>
      <c r="U156" s="1">
        <f t="shared" si="42"/>
        <v>-0.18355172856050375</v>
      </c>
      <c r="V156" s="1">
        <f t="shared" si="43"/>
        <v>35.309734948002792</v>
      </c>
      <c r="W156">
        <f>ABS(Q156+'Impact angle &amp; other outputs'!$C$5)</f>
        <v>373.73323142462232</v>
      </c>
      <c r="X156">
        <v>154</v>
      </c>
    </row>
    <row r="157" spans="10:24" x14ac:dyDescent="0.25">
      <c r="J157" s="1">
        <f t="shared" si="45"/>
        <v>16.7</v>
      </c>
      <c r="K157" s="1">
        <f t="shared" si="25"/>
        <v>0.14581729632543131</v>
      </c>
      <c r="L157" s="1">
        <f t="shared" si="36"/>
        <v>-30.012785053699169</v>
      </c>
      <c r="M157" s="1">
        <f t="shared" si="37"/>
        <v>30.013139278713513</v>
      </c>
      <c r="N157" s="4">
        <f t="shared" si="28"/>
        <v>1.6214193528542207</v>
      </c>
      <c r="O157" s="1">
        <f t="shared" si="24"/>
        <v>-89.721630301635571</v>
      </c>
      <c r="P157" s="1">
        <f t="shared" si="38"/>
        <v>94.100827444270664</v>
      </c>
      <c r="Q157" s="1">
        <f t="shared" si="39"/>
        <v>-429.73575362951772</v>
      </c>
      <c r="R157" s="1">
        <f t="shared" si="40"/>
        <v>-1367.9554499999999</v>
      </c>
      <c r="S157" s="1">
        <f t="shared" si="32"/>
        <v>35.316000000000003</v>
      </c>
      <c r="T157" s="1">
        <f t="shared" si="41"/>
        <v>-35.310910351047482</v>
      </c>
      <c r="U157" s="1">
        <f t="shared" si="42"/>
        <v>-0.17155624509533712</v>
      </c>
      <c r="V157" s="1">
        <f t="shared" si="43"/>
        <v>35.310493599983573</v>
      </c>
      <c r="W157">
        <f>ABS(Q157+'Impact angle &amp; other outputs'!$C$5)</f>
        <v>379.73575362951772</v>
      </c>
      <c r="X157">
        <v>155</v>
      </c>
    </row>
    <row r="158" spans="10:24" x14ac:dyDescent="0.25">
      <c r="J158" s="1">
        <f t="shared" si="45"/>
        <v>16.899999999999999</v>
      </c>
      <c r="K158" s="1">
        <f t="shared" si="25"/>
        <v>0.13628639382013483</v>
      </c>
      <c r="L158" s="1">
        <f t="shared" si="36"/>
        <v>-30.013090964811191</v>
      </c>
      <c r="M158" s="1">
        <f t="shared" si="37"/>
        <v>30.013400394543297</v>
      </c>
      <c r="N158" s="4">
        <f t="shared" si="28"/>
        <v>1.6214475658377092</v>
      </c>
      <c r="O158" s="1">
        <f t="shared" si="24"/>
        <v>-89.739827480280198</v>
      </c>
      <c r="P158" s="1">
        <f t="shared" si="38"/>
        <v>94.129037813285223</v>
      </c>
      <c r="Q158" s="1">
        <f t="shared" si="39"/>
        <v>-435.73834123136874</v>
      </c>
      <c r="R158" s="1">
        <f t="shared" si="40"/>
        <v>-1400.9170499999998</v>
      </c>
      <c r="S158" s="1">
        <f t="shared" si="32"/>
        <v>35.316000000000003</v>
      </c>
      <c r="T158" s="1">
        <f t="shared" si="41"/>
        <v>-35.311524767132347</v>
      </c>
      <c r="U158" s="1">
        <f t="shared" si="42"/>
        <v>-0.16034438975724258</v>
      </c>
      <c r="V158" s="1">
        <f t="shared" si="43"/>
        <v>35.311160715225355</v>
      </c>
      <c r="W158">
        <f>ABS(Q158+'Impact angle &amp; other outputs'!$C$5)</f>
        <v>385.73834123136874</v>
      </c>
      <c r="X158">
        <v>156</v>
      </c>
    </row>
    <row r="159" spans="10:24" x14ac:dyDescent="0.25">
      <c r="J159" s="1">
        <f t="shared" si="45"/>
        <v>17.099999999999998</v>
      </c>
      <c r="K159" s="1">
        <f t="shared" si="25"/>
        <v>0.12737837216695472</v>
      </c>
      <c r="L159" s="1">
        <f t="shared" si="36"/>
        <v>-30.013359813965337</v>
      </c>
      <c r="M159" s="1">
        <f t="shared" si="37"/>
        <v>30.013630113204322</v>
      </c>
      <c r="N159" s="4">
        <f t="shared" si="28"/>
        <v>1.6214723866300416</v>
      </c>
      <c r="O159" s="1">
        <f t="shared" si="24"/>
        <v>-89.75683497770828</v>
      </c>
      <c r="P159" s="1">
        <f t="shared" si="38"/>
        <v>94.155404289883933</v>
      </c>
      <c r="Q159" s="1">
        <f t="shared" si="39"/>
        <v>-441.74098630924635</v>
      </c>
      <c r="R159" s="1">
        <f t="shared" si="40"/>
        <v>-1434.2710499999996</v>
      </c>
      <c r="S159" s="1">
        <f t="shared" si="32"/>
        <v>35.316000000000003</v>
      </c>
      <c r="T159" s="1">
        <f t="shared" si="41"/>
        <v>-35.312065308832025</v>
      </c>
      <c r="U159" s="1">
        <f t="shared" si="42"/>
        <v>-0.14986502398832696</v>
      </c>
      <c r="V159" s="1">
        <f t="shared" si="43"/>
        <v>35.311747292505977</v>
      </c>
      <c r="W159">
        <f>ABS(Q159+'Impact angle &amp; other outputs'!$C$5)</f>
        <v>391.74098630924635</v>
      </c>
      <c r="X159">
        <v>157</v>
      </c>
    </row>
    <row r="160" spans="10:24" x14ac:dyDescent="0.25">
      <c r="J160" s="1">
        <f t="shared" si="45"/>
        <v>17.299999999999997</v>
      </c>
      <c r="K160" s="1">
        <f t="shared" si="25"/>
        <v>0.11905253750093658</v>
      </c>
      <c r="L160" s="1">
        <f t="shared" si="36"/>
        <v>-30.013596075492782</v>
      </c>
      <c r="M160" s="1">
        <f t="shared" si="37"/>
        <v>30.013832192666118</v>
      </c>
      <c r="N160" s="4">
        <f t="shared" si="28"/>
        <v>1.6214942212011378</v>
      </c>
      <c r="O160" s="1">
        <f t="shared" si="24"/>
        <v>-89.772730593589245</v>
      </c>
      <c r="P160" s="1">
        <f t="shared" si="38"/>
        <v>94.180047380850723</v>
      </c>
      <c r="Q160" s="1">
        <f t="shared" si="39"/>
        <v>-447.74368189819216</v>
      </c>
      <c r="R160" s="1">
        <f t="shared" si="40"/>
        <v>-1468.0174499999996</v>
      </c>
      <c r="S160" s="1">
        <f t="shared" si="32"/>
        <v>35.316000000000003</v>
      </c>
      <c r="T160" s="1">
        <f t="shared" si="41"/>
        <v>-35.312540817269237</v>
      </c>
      <c r="U160" s="1">
        <f t="shared" si="42"/>
        <v>-0.140070337000439</v>
      </c>
      <c r="V160" s="1">
        <f t="shared" si="43"/>
        <v>35.312263015445481</v>
      </c>
      <c r="W160">
        <f>ABS(Q160+'Impact angle &amp; other outputs'!$C$5)</f>
        <v>397.74368189819216</v>
      </c>
      <c r="X160">
        <v>158</v>
      </c>
    </row>
    <row r="161" spans="10:24" x14ac:dyDescent="0.25">
      <c r="J161" s="1">
        <f t="shared" si="45"/>
        <v>17.499999999999996</v>
      </c>
      <c r="K161" s="1">
        <f t="shared" si="25"/>
        <v>0.11127085211202334</v>
      </c>
      <c r="L161" s="1">
        <f t="shared" si="36"/>
        <v>-30.01380368574581</v>
      </c>
      <c r="M161" s="1">
        <f t="shared" si="37"/>
        <v>30.014009943508356</v>
      </c>
      <c r="N161" s="4">
        <f t="shared" si="28"/>
        <v>1.6215134272002332</v>
      </c>
      <c r="O161" s="1">
        <f t="shared" si="24"/>
        <v>-89.78758703602783</v>
      </c>
      <c r="P161" s="1">
        <f t="shared" si="38"/>
        <v>94.203079719812024</v>
      </c>
      <c r="Q161" s="1">
        <f t="shared" si="39"/>
        <v>-453.74642187431601</v>
      </c>
      <c r="R161" s="1">
        <f t="shared" si="40"/>
        <v>-1502.1562499999995</v>
      </c>
      <c r="S161" s="1">
        <f t="shared" si="32"/>
        <v>35.316000000000003</v>
      </c>
      <c r="T161" s="1">
        <f t="shared" si="41"/>
        <v>-35.312959081249531</v>
      </c>
      <c r="U161" s="1">
        <f t="shared" si="42"/>
        <v>-0.13091563089914338</v>
      </c>
      <c r="V161" s="1">
        <f t="shared" si="43"/>
        <v>35.312716408846121</v>
      </c>
      <c r="W161">
        <f>ABS(Q161+'Impact angle &amp; other outputs'!$C$5)</f>
        <v>403.74642187431601</v>
      </c>
      <c r="X161">
        <v>159</v>
      </c>
    </row>
    <row r="162" spans="10:24" x14ac:dyDescent="0.25">
      <c r="J162" s="1">
        <f t="shared" si="45"/>
        <v>17.699999999999996</v>
      </c>
      <c r="K162" s="1">
        <f t="shared" si="25"/>
        <v>0.10399776150651539</v>
      </c>
      <c r="L162" s="1">
        <f t="shared" ref="L162:L181" si="46">L161-(S161-V161)/$D$8*(J162-J161)</f>
        <v>-30.01398610747658</v>
      </c>
      <c r="M162" s="1">
        <f t="shared" ref="M162:M181" si="47">SQRT(K162^2+L162^2)</f>
        <v>30.014166281844236</v>
      </c>
      <c r="N162" s="4">
        <f t="shared" si="28"/>
        <v>1.6215303196695519</v>
      </c>
      <c r="O162" s="1">
        <f t="shared" si="24"/>
        <v>-89.801472255454783</v>
      </c>
      <c r="P162" s="1">
        <f t="shared" ref="P162:P181" si="48">(J162-J161)*0.5*(K161+K162)+P161</f>
        <v>94.224606581173873</v>
      </c>
      <c r="Q162" s="1">
        <f t="shared" ref="Q162:Q181" si="49">Q161+0.5*(L161+L162)*(J162-J161)</f>
        <v>-459.74920085363823</v>
      </c>
      <c r="R162" s="1">
        <f t="shared" ref="R162:R181" si="50">J162^2*$D$9*0.5*-1</f>
        <v>-1536.6874499999994</v>
      </c>
      <c r="S162" s="1">
        <f t="shared" si="32"/>
        <v>35.316000000000003</v>
      </c>
      <c r="T162" s="1">
        <f t="shared" ref="T162:T181" si="51">-0.5*$D$4*M162^2*$D$5*$D$6</f>
        <v>-35.313326961692475</v>
      </c>
      <c r="U162" s="1">
        <f t="shared" ref="U162:U181" si="52">COS(O162/180*PI())*T162</f>
        <v>-0.12235911938640165</v>
      </c>
      <c r="V162" s="1">
        <f t="shared" ref="V162:V181" si="53">T162*SIN(O162/180*PI())</f>
        <v>35.313114976582</v>
      </c>
      <c r="W162">
        <f>ABS(Q162+'Impact angle &amp; other outputs'!$C$5)</f>
        <v>409.74920085363823</v>
      </c>
      <c r="X162">
        <v>160</v>
      </c>
    </row>
    <row r="163" spans="10:24" x14ac:dyDescent="0.25">
      <c r="J163" s="1">
        <f t="shared" si="45"/>
        <v>17.899999999999995</v>
      </c>
      <c r="K163" s="1">
        <f t="shared" si="25"/>
        <v>9.7200032651715326E-2</v>
      </c>
      <c r="L163" s="1">
        <f t="shared" si="46"/>
        <v>-30.014146386555357</v>
      </c>
      <c r="M163" s="1">
        <f t="shared" si="47"/>
        <v>30.014303776031877</v>
      </c>
      <c r="N163" s="4">
        <f t="shared" si="28"/>
        <v>1.6215451760878583</v>
      </c>
      <c r="O163" s="1">
        <f t="shared" si="24"/>
        <v>-89.814449756503109</v>
      </c>
      <c r="P163" s="1">
        <f t="shared" si="48"/>
        <v>94.244726360589695</v>
      </c>
      <c r="Q163" s="1">
        <f t="shared" si="49"/>
        <v>-465.7520141030414</v>
      </c>
      <c r="R163" s="1">
        <f t="shared" si="50"/>
        <v>-1571.6110499999991</v>
      </c>
      <c r="S163" s="1">
        <f t="shared" si="32"/>
        <v>35.316000000000003</v>
      </c>
      <c r="T163" s="1">
        <f t="shared" si="51"/>
        <v>-35.313650501468928</v>
      </c>
      <c r="U163" s="1">
        <f t="shared" si="52"/>
        <v>-0.11436173923631612</v>
      </c>
      <c r="V163" s="1">
        <f t="shared" si="53"/>
        <v>35.313465323194997</v>
      </c>
      <c r="W163">
        <f>ABS(Q163+'Impact angle &amp; other outputs'!$C$5)</f>
        <v>415.7520141030414</v>
      </c>
      <c r="X163">
        <v>161</v>
      </c>
    </row>
    <row r="164" spans="10:24" x14ac:dyDescent="0.25">
      <c r="J164" s="1">
        <f t="shared" si="45"/>
        <v>18.099999999999994</v>
      </c>
      <c r="K164" s="1">
        <f t="shared" si="25"/>
        <v>9.0846602694142228E-2</v>
      </c>
      <c r="L164" s="1">
        <f t="shared" si="46"/>
        <v>-30.014287201933413</v>
      </c>
      <c r="M164" s="1">
        <f t="shared" si="47"/>
        <v>30.014424687895737</v>
      </c>
      <c r="N164" s="4">
        <f t="shared" si="28"/>
        <v>1.6215582408216573</v>
      </c>
      <c r="O164" s="1">
        <f t="shared" si="24"/>
        <v>-89.826578889342031</v>
      </c>
      <c r="P164" s="1">
        <f t="shared" si="48"/>
        <v>94.263531024124276</v>
      </c>
      <c r="Q164" s="1">
        <f t="shared" si="49"/>
        <v>-471.75485746189025</v>
      </c>
      <c r="R164" s="1">
        <f t="shared" si="50"/>
        <v>-1606.9270499999991</v>
      </c>
      <c r="S164" s="1">
        <f t="shared" si="32"/>
        <v>35.316000000000003</v>
      </c>
      <c r="T164" s="1">
        <f t="shared" si="51"/>
        <v>-35.313935022338327</v>
      </c>
      <c r="U164" s="1">
        <f t="shared" si="52"/>
        <v>-0.10688697377681228</v>
      </c>
      <c r="V164" s="1">
        <f t="shared" si="53"/>
        <v>35.31377326110551</v>
      </c>
      <c r="W164">
        <f>ABS(Q164+'Impact angle &amp; other outputs'!$C$5)</f>
        <v>421.75485746189025</v>
      </c>
      <c r="X164">
        <v>162</v>
      </c>
    </row>
    <row r="165" spans="10:24" x14ac:dyDescent="0.25">
      <c r="J165" s="1">
        <f t="shared" si="45"/>
        <v>18.299999999999994</v>
      </c>
      <c r="K165" s="1">
        <f t="shared" si="25"/>
        <v>8.4908437484319338E-2</v>
      </c>
      <c r="L165" s="1">
        <f t="shared" si="46"/>
        <v>-30.014410909649776</v>
      </c>
      <c r="M165" s="1">
        <f t="shared" si="47"/>
        <v>30.014531009097237</v>
      </c>
      <c r="N165" s="4">
        <f t="shared" si="28"/>
        <v>1.6215697290529074</v>
      </c>
      <c r="O165" s="1">
        <f t="shared" si="24"/>
        <v>-89.837915121838918</v>
      </c>
      <c r="P165" s="1">
        <f t="shared" si="48"/>
        <v>94.281106528142118</v>
      </c>
      <c r="Q165" s="1">
        <f t="shared" si="49"/>
        <v>-477.75772727304854</v>
      </c>
      <c r="R165" s="1">
        <f t="shared" si="50"/>
        <v>-1642.6354499999989</v>
      </c>
      <c r="S165" s="1">
        <f t="shared" si="32"/>
        <v>35.316000000000003</v>
      </c>
      <c r="T165" s="1">
        <f t="shared" si="51"/>
        <v>-35.314185210485554</v>
      </c>
      <c r="U165" s="1">
        <f t="shared" si="52"/>
        <v>-9.9900687648436917E-2</v>
      </c>
      <c r="V165" s="1">
        <f t="shared" si="53"/>
        <v>35.314043905124826</v>
      </c>
      <c r="W165">
        <f>ABS(Q165+'Impact angle &amp; other outputs'!$C$5)</f>
        <v>427.75772727304854</v>
      </c>
      <c r="X165">
        <v>163</v>
      </c>
    </row>
    <row r="166" spans="10:24" x14ac:dyDescent="0.25">
      <c r="J166" s="1">
        <f t="shared" si="45"/>
        <v>18.499999999999993</v>
      </c>
      <c r="K166" s="1">
        <f t="shared" si="25"/>
        <v>7.9358399281628411E-2</v>
      </c>
      <c r="L166" s="1">
        <f t="shared" si="46"/>
        <v>-30.014519581587287</v>
      </c>
      <c r="M166" s="1">
        <f t="shared" si="47"/>
        <v>30.014624493220357</v>
      </c>
      <c r="N166" s="4">
        <f t="shared" si="28"/>
        <v>1.6215798302442421</v>
      </c>
      <c r="O166" s="1">
        <f t="shared" si="24"/>
        <v>-89.848510293825029</v>
      </c>
      <c r="P166" s="1">
        <f t="shared" si="48"/>
        <v>94.297533211818717</v>
      </c>
      <c r="Q166" s="1">
        <f t="shared" si="49"/>
        <v>-483.76062032217226</v>
      </c>
      <c r="R166" s="1">
        <f t="shared" si="50"/>
        <v>-1678.7362499999988</v>
      </c>
      <c r="S166" s="1">
        <f t="shared" si="32"/>
        <v>35.316000000000003</v>
      </c>
      <c r="T166" s="1">
        <f t="shared" si="51"/>
        <v>-35.314405191985735</v>
      </c>
      <c r="U166" s="1">
        <f t="shared" si="52"/>
        <v>-9.337097214898861E-2</v>
      </c>
      <c r="V166" s="1">
        <f t="shared" si="53"/>
        <v>35.314281755761492</v>
      </c>
      <c r="W166">
        <f>ABS(Q166+'Impact angle &amp; other outputs'!$C$5)</f>
        <v>433.76062032217226</v>
      </c>
      <c r="X166">
        <v>164</v>
      </c>
    </row>
    <row r="167" spans="10:24" x14ac:dyDescent="0.25">
      <c r="J167" s="1">
        <f t="shared" si="45"/>
        <v>18.699999999999992</v>
      </c>
      <c r="K167" s="1">
        <f t="shared" si="25"/>
        <v>7.4171123051129065E-2</v>
      </c>
      <c r="L167" s="1">
        <f t="shared" si="46"/>
        <v>-30.014615039600539</v>
      </c>
      <c r="M167" s="1">
        <f t="shared" si="47"/>
        <v>30.01470668407255</v>
      </c>
      <c r="N167" s="4">
        <f t="shared" si="28"/>
        <v>1.6215887111956369</v>
      </c>
      <c r="O167" s="1">
        <f t="shared" si="24"/>
        <v>-89.858412854653764</v>
      </c>
      <c r="P167" s="1">
        <f t="shared" si="48"/>
        <v>94.312886164051989</v>
      </c>
      <c r="Q167" s="1">
        <f t="shared" si="49"/>
        <v>-489.76353378429104</v>
      </c>
      <c r="R167" s="1">
        <f t="shared" si="50"/>
        <v>-1715.2294499999987</v>
      </c>
      <c r="S167" s="1">
        <f t="shared" si="32"/>
        <v>35.316000000000003</v>
      </c>
      <c r="T167" s="1">
        <f t="shared" si="51"/>
        <v>-35.314598599371656</v>
      </c>
      <c r="U167" s="1">
        <f t="shared" si="52"/>
        <v>-8.7268000510074106E-2</v>
      </c>
      <c r="V167" s="1">
        <f t="shared" si="53"/>
        <v>35.314490772639346</v>
      </c>
      <c r="W167">
        <f>ABS(Q167+'Impact angle &amp; other outputs'!$C$5)</f>
        <v>439.76353378429104</v>
      </c>
      <c r="X167">
        <v>165</v>
      </c>
    </row>
    <row r="168" spans="10:24" x14ac:dyDescent="0.25">
      <c r="J168" s="1">
        <f t="shared" si="45"/>
        <v>18.899999999999991</v>
      </c>
      <c r="K168" s="1">
        <f t="shared" si="25"/>
        <v>6.9322900800569409E-2</v>
      </c>
      <c r="L168" s="1">
        <f t="shared" si="46"/>
        <v>-30.014698885565021</v>
      </c>
      <c r="M168" s="1">
        <f t="shared" si="47"/>
        <v>30.014778940643783</v>
      </c>
      <c r="N168" s="4">
        <f t="shared" si="28"/>
        <v>1.6215965187402843</v>
      </c>
      <c r="O168" s="1">
        <f t="shared" si="24"/>
        <v>-89.867668085158556</v>
      </c>
      <c r="P168" s="1">
        <f t="shared" si="48"/>
        <v>94.327235566437153</v>
      </c>
      <c r="Q168" s="1">
        <f t="shared" si="49"/>
        <v>-495.76646517680757</v>
      </c>
      <c r="R168" s="1">
        <f t="shared" si="50"/>
        <v>-1752.1150499999985</v>
      </c>
      <c r="S168" s="1">
        <f t="shared" si="32"/>
        <v>35.316000000000003</v>
      </c>
      <c r="T168" s="1">
        <f t="shared" si="51"/>
        <v>-35.314768630343977</v>
      </c>
      <c r="U168" s="1">
        <f t="shared" si="52"/>
        <v>-8.1563892487696826E-2</v>
      </c>
      <c r="V168" s="1">
        <f t="shared" si="53"/>
        <v>35.314674439192686</v>
      </c>
      <c r="W168">
        <f>ABS(Q168+'Impact angle &amp; other outputs'!$C$5)</f>
        <v>445.76646517680757</v>
      </c>
      <c r="X168">
        <v>166</v>
      </c>
    </row>
    <row r="169" spans="10:24" x14ac:dyDescent="0.25">
      <c r="J169" s="1">
        <f t="shared" si="45"/>
        <v>19.099999999999991</v>
      </c>
      <c r="K169" s="1">
        <f t="shared" si="25"/>
        <v>6.4791573440141831E-2</v>
      </c>
      <c r="L169" s="1">
        <f t="shared" si="46"/>
        <v>-30.014772527832093</v>
      </c>
      <c r="M169" s="1">
        <f t="shared" si="47"/>
        <v>30.014842459115005</v>
      </c>
      <c r="N169" s="4">
        <f t="shared" si="28"/>
        <v>1.6216033821218871</v>
      </c>
      <c r="O169" s="1">
        <f t="shared" si="24"/>
        <v>-89.876318305043171</v>
      </c>
      <c r="P169" s="1">
        <f t="shared" si="48"/>
        <v>94.340647013861229</v>
      </c>
      <c r="Q169" s="1">
        <f t="shared" si="49"/>
        <v>-501.76941231814726</v>
      </c>
      <c r="R169" s="1">
        <f t="shared" si="50"/>
        <v>-1789.3930499999985</v>
      </c>
      <c r="S169" s="1">
        <f t="shared" si="32"/>
        <v>35.316000000000003</v>
      </c>
      <c r="T169" s="1">
        <f t="shared" si="51"/>
        <v>-35.314918099543327</v>
      </c>
      <c r="U169" s="1">
        <f t="shared" si="52"/>
        <v>-7.6232587683771932E-2</v>
      </c>
      <c r="V169" s="1">
        <f t="shared" si="53"/>
        <v>35.314835819666889</v>
      </c>
      <c r="W169">
        <f>ABS(Q169+'Impact angle &amp; other outputs'!$C$5)</f>
        <v>451.76941231814726</v>
      </c>
      <c r="X169">
        <v>167</v>
      </c>
    </row>
    <row r="170" spans="10:24" x14ac:dyDescent="0.25">
      <c r="J170" s="1">
        <f t="shared" si="45"/>
        <v>19.29999999999999</v>
      </c>
      <c r="K170" s="1">
        <f t="shared" si="25"/>
        <v>6.0556429679932293E-2</v>
      </c>
      <c r="L170" s="1">
        <f t="shared" si="46"/>
        <v>-30.014837204517267</v>
      </c>
      <c r="M170" s="1">
        <f t="shared" si="47"/>
        <v>30.014898292262284</v>
      </c>
      <c r="N170" s="4">
        <f t="shared" si="28"/>
        <v>1.621609415090729</v>
      </c>
      <c r="O170" s="1">
        <f t="shared" si="24"/>
        <v>-89.884403066666806</v>
      </c>
      <c r="P170" s="1">
        <f t="shared" si="48"/>
        <v>94.35318181417324</v>
      </c>
      <c r="Q170" s="1">
        <f t="shared" si="49"/>
        <v>-507.77237329138217</v>
      </c>
      <c r="R170" s="1">
        <f t="shared" si="50"/>
        <v>-1827.0634499999983</v>
      </c>
      <c r="S170" s="1">
        <f t="shared" si="32"/>
        <v>35.316000000000003</v>
      </c>
      <c r="T170" s="1">
        <f t="shared" si="51"/>
        <v>-35.315049484198106</v>
      </c>
      <c r="U170" s="1">
        <f t="shared" si="52"/>
        <v>-7.1249727049203071E-2</v>
      </c>
      <c r="V170" s="1">
        <f t="shared" si="53"/>
        <v>35.314977609333923</v>
      </c>
      <c r="W170">
        <f>ABS(Q170+'Impact angle &amp; other outputs'!$C$5)</f>
        <v>457.77237329138217</v>
      </c>
      <c r="X170">
        <v>168</v>
      </c>
    </row>
    <row r="171" spans="10:24" x14ac:dyDescent="0.25">
      <c r="J171" s="1">
        <f t="shared" si="45"/>
        <v>19.499999999999989</v>
      </c>
      <c r="K171" s="1">
        <f t="shared" si="25"/>
        <v>5.6598111510532137E-2</v>
      </c>
      <c r="L171" s="1">
        <f t="shared" si="46"/>
        <v>-30.014894003998716</v>
      </c>
      <c r="M171" s="1">
        <f t="shared" si="47"/>
        <v>30.014947366562289</v>
      </c>
      <c r="N171" s="4">
        <f t="shared" si="28"/>
        <v>1.6216147177515081</v>
      </c>
      <c r="O171" s="1">
        <f t="shared" si="24"/>
        <v>-89.891959336122213</v>
      </c>
      <c r="P171" s="1">
        <f t="shared" si="48"/>
        <v>94.364897268292282</v>
      </c>
      <c r="Q171" s="1">
        <f t="shared" si="49"/>
        <v>-513.77534641223372</v>
      </c>
      <c r="R171" s="1">
        <f t="shared" si="50"/>
        <v>-1865.1262499999982</v>
      </c>
      <c r="S171" s="1">
        <f t="shared" si="32"/>
        <v>35.316000000000003</v>
      </c>
      <c r="T171" s="1">
        <f t="shared" si="51"/>
        <v>-35.31516496436619</v>
      </c>
      <c r="U171" s="1">
        <f t="shared" si="52"/>
        <v>-6.6592542050989731E-2</v>
      </c>
      <c r="V171" s="1">
        <f t="shared" si="53"/>
        <v>35.315102178724338</v>
      </c>
      <c r="W171">
        <f>ABS(Q171+'Impact angle &amp; other outputs'!$C$5)</f>
        <v>463.77534641223372</v>
      </c>
      <c r="X171">
        <v>169</v>
      </c>
    </row>
    <row r="172" spans="10:24" x14ac:dyDescent="0.25">
      <c r="J172" s="1">
        <f t="shared" si="45"/>
        <v>19.699999999999989</v>
      </c>
      <c r="K172" s="1">
        <f t="shared" si="25"/>
        <v>5.2898525841032717E-2</v>
      </c>
      <c r="L172" s="1">
        <f t="shared" si="46"/>
        <v>-30.014943882958477</v>
      </c>
      <c r="M172" s="1">
        <f t="shared" si="47"/>
        <v>30.014990497269569</v>
      </c>
      <c r="N172" s="4">
        <f t="shared" si="28"/>
        <v>1.6216193781921286</v>
      </c>
      <c r="O172" s="1">
        <f t="shared" si="24"/>
        <v>-89.899021662444213</v>
      </c>
      <c r="P172" s="1">
        <f t="shared" si="48"/>
        <v>94.375846932027443</v>
      </c>
      <c r="Q172" s="1">
        <f t="shared" si="49"/>
        <v>-519.77833020092942</v>
      </c>
      <c r="R172" s="1">
        <f t="shared" si="50"/>
        <v>-1903.5814499999981</v>
      </c>
      <c r="S172" s="1">
        <f t="shared" si="32"/>
        <v>35.316000000000003</v>
      </c>
      <c r="T172" s="1">
        <f t="shared" si="51"/>
        <v>-35.315266458406363</v>
      </c>
      <c r="U172" s="1">
        <f t="shared" si="52"/>
        <v>-6.2239751017179178E-2</v>
      </c>
      <c r="V172" s="1">
        <f t="shared" si="53"/>
        <v>35.315211612584669</v>
      </c>
      <c r="W172">
        <f>ABS(Q172+'Impact angle &amp; other outputs'!$C$5)</f>
        <v>469.77833020092942</v>
      </c>
      <c r="X172">
        <v>170</v>
      </c>
    </row>
    <row r="173" spans="10:24" x14ac:dyDescent="0.25">
      <c r="J173" s="1">
        <f t="shared" si="45"/>
        <v>19.899999999999988</v>
      </c>
      <c r="K173" s="1">
        <f t="shared" si="25"/>
        <v>4.9440761895633886E-2</v>
      </c>
      <c r="L173" s="1">
        <f t="shared" si="46"/>
        <v>-30.014987682259328</v>
      </c>
      <c r="M173" s="1">
        <f t="shared" si="47"/>
        <v>30.015028401704303</v>
      </c>
      <c r="N173" s="4">
        <f t="shared" si="28"/>
        <v>1.6216234739192088</v>
      </c>
      <c r="O173" s="1">
        <f t="shared" si="24"/>
        <v>-89.905622335730584</v>
      </c>
      <c r="P173" s="1">
        <f t="shared" si="48"/>
        <v>94.386080860801115</v>
      </c>
      <c r="Q173" s="1">
        <f t="shared" si="49"/>
        <v>-525.78132335745113</v>
      </c>
      <c r="R173" s="1">
        <f t="shared" si="50"/>
        <v>-1942.4290499999979</v>
      </c>
      <c r="S173" s="1">
        <f t="shared" si="32"/>
        <v>35.316000000000003</v>
      </c>
      <c r="T173" s="1">
        <f t="shared" si="51"/>
        <v>-35.315355654240555</v>
      </c>
      <c r="U173" s="1">
        <f t="shared" si="52"/>
        <v>-5.8171462201973646E-2</v>
      </c>
      <c r="V173" s="1">
        <f t="shared" si="53"/>
        <v>35.315307744184892</v>
      </c>
      <c r="W173">
        <f>ABS(Q173+'Impact angle &amp; other outputs'!$C$5)</f>
        <v>475.78132335745113</v>
      </c>
      <c r="X173">
        <v>171</v>
      </c>
    </row>
    <row r="174" spans="10:24" x14ac:dyDescent="0.25">
      <c r="J174" s="1">
        <f t="shared" si="45"/>
        <v>20.099999999999987</v>
      </c>
      <c r="K174" s="1">
        <f t="shared" si="25"/>
        <v>4.6209013995524253E-2</v>
      </c>
      <c r="L174" s="1">
        <f t="shared" si="46"/>
        <v>-30.015026140915722</v>
      </c>
      <c r="M174" s="1">
        <f t="shared" si="47"/>
        <v>30.015061710961525</v>
      </c>
      <c r="N174" s="4">
        <f t="shared" si="28"/>
        <v>1.6216270731230915</v>
      </c>
      <c r="O174" s="1">
        <f t="shared" si="24"/>
        <v>-89.911791534904722</v>
      </c>
      <c r="P174" s="1">
        <f t="shared" si="48"/>
        <v>94.395645838390237</v>
      </c>
      <c r="Q174" s="1">
        <f t="shared" si="49"/>
        <v>-531.78432473976864</v>
      </c>
      <c r="R174" s="1">
        <f t="shared" si="50"/>
        <v>-1981.6690499999975</v>
      </c>
      <c r="S174" s="1">
        <f t="shared" si="32"/>
        <v>35.316000000000003</v>
      </c>
      <c r="T174" s="1">
        <f t="shared" si="51"/>
        <v>-35.315434036902893</v>
      </c>
      <c r="U174" s="1">
        <f t="shared" si="52"/>
        <v>-5.4369083141779788E-2</v>
      </c>
      <c r="V174" s="1">
        <f t="shared" si="53"/>
        <v>35.315392185527791</v>
      </c>
      <c r="W174">
        <f>ABS(Q174+'Impact angle &amp; other outputs'!$C$5)</f>
        <v>481.78432473976864</v>
      </c>
      <c r="X174">
        <v>172</v>
      </c>
    </row>
    <row r="175" spans="10:24" x14ac:dyDescent="0.25">
      <c r="J175" s="1">
        <f t="shared" si="45"/>
        <v>20.299999999999986</v>
      </c>
      <c r="K175" s="1">
        <f t="shared" si="25"/>
        <v>4.3188509376536496E-2</v>
      </c>
      <c r="L175" s="1">
        <f t="shared" si="46"/>
        <v>-30.015059908386402</v>
      </c>
      <c r="M175" s="1">
        <f t="shared" si="47"/>
        <v>30.015090980228045</v>
      </c>
      <c r="N175" s="4">
        <f t="shared" si="28"/>
        <v>1.6216302357924606</v>
      </c>
      <c r="O175" s="1">
        <f t="shared" si="24"/>
        <v>-89.91755746580121</v>
      </c>
      <c r="P175" s="1">
        <f t="shared" si="48"/>
        <v>94.40458559072745</v>
      </c>
      <c r="Q175" s="1">
        <f t="shared" si="49"/>
        <v>-537.78733334469882</v>
      </c>
      <c r="R175" s="1">
        <f t="shared" si="50"/>
        <v>-2021.3014499999974</v>
      </c>
      <c r="S175" s="1">
        <f t="shared" si="32"/>
        <v>35.316000000000003</v>
      </c>
      <c r="T175" s="1">
        <f t="shared" si="51"/>
        <v>-35.315502912813592</v>
      </c>
      <c r="U175" s="1">
        <f t="shared" si="52"/>
        <v>-5.0815235898903383E-2</v>
      </c>
      <c r="V175" s="1">
        <f t="shared" si="53"/>
        <v>35.315466353946761</v>
      </c>
      <c r="W175">
        <f>ABS(Q175+'Impact angle &amp; other outputs'!$C$5)</f>
        <v>487.78733334469882</v>
      </c>
      <c r="X175">
        <v>173</v>
      </c>
    </row>
    <row r="176" spans="10:24" x14ac:dyDescent="0.25">
      <c r="J176" s="1">
        <f t="shared" si="45"/>
        <v>20.499999999999986</v>
      </c>
      <c r="K176" s="1">
        <f t="shared" si="25"/>
        <v>4.0365440715486318E-2</v>
      </c>
      <c r="L176" s="1">
        <f t="shared" si="46"/>
        <v>-30.015089555389359</v>
      </c>
      <c r="M176" s="1">
        <f t="shared" si="47"/>
        <v>30.015116697871552</v>
      </c>
      <c r="N176" s="4">
        <f t="shared" si="28"/>
        <v>1.621633014696326</v>
      </c>
      <c r="O176" s="1">
        <f t="shared" si="24"/>
        <v>-89.922946490210109</v>
      </c>
      <c r="P176" s="1">
        <f t="shared" si="48"/>
        <v>94.412940985736654</v>
      </c>
      <c r="Q176" s="1">
        <f t="shared" si="49"/>
        <v>-543.79034829107638</v>
      </c>
      <c r="R176" s="1">
        <f t="shared" si="50"/>
        <v>-2061.3262499999973</v>
      </c>
      <c r="S176" s="1">
        <f t="shared" si="32"/>
        <v>35.316000000000003</v>
      </c>
      <c r="T176" s="1">
        <f t="shared" si="51"/>
        <v>-35.315563431164442</v>
      </c>
      <c r="U176" s="1">
        <f t="shared" si="52"/>
        <v>-4.7493677814552049E-2</v>
      </c>
      <c r="V176" s="1">
        <f t="shared" si="53"/>
        <v>35.315531495521441</v>
      </c>
      <c r="W176">
        <f>ABS(Q176+'Impact angle &amp; other outputs'!$C$5)</f>
        <v>493.79034829107638</v>
      </c>
      <c r="X176">
        <v>174</v>
      </c>
    </row>
    <row r="177" spans="10:24" x14ac:dyDescent="0.25">
      <c r="J177" s="1">
        <f t="shared" si="45"/>
        <v>20.699999999999985</v>
      </c>
      <c r="K177" s="1">
        <f t="shared" si="25"/>
        <v>3.7726903059122324E-2</v>
      </c>
      <c r="L177" s="1">
        <f t="shared" si="46"/>
        <v>-30.015115583415945</v>
      </c>
      <c r="M177" s="1">
        <f t="shared" si="47"/>
        <v>30.015139293447117</v>
      </c>
      <c r="N177" s="4">
        <f t="shared" si="28"/>
        <v>1.6216354562490596</v>
      </c>
      <c r="O177" s="1">
        <f t="shared" si="24"/>
        <v>-89.927983246473488</v>
      </c>
      <c r="P177" s="1">
        <f t="shared" si="48"/>
        <v>94.420750220114115</v>
      </c>
      <c r="Q177" s="1">
        <f t="shared" si="49"/>
        <v>-549.79336880495691</v>
      </c>
      <c r="R177" s="1">
        <f t="shared" si="50"/>
        <v>-2101.7434499999972</v>
      </c>
      <c r="S177" s="1">
        <f t="shared" si="32"/>
        <v>35.316000000000003</v>
      </c>
      <c r="T177" s="1">
        <f t="shared" si="51"/>
        <v>-35.315616602757302</v>
      </c>
      <c r="U177" s="1">
        <f t="shared" si="52"/>
        <v>-4.4389227416854242E-2</v>
      </c>
      <c r="V177" s="1">
        <f t="shared" si="53"/>
        <v>35.315588705689677</v>
      </c>
      <c r="W177">
        <f>ABS(Q177+'Impact angle &amp; other outputs'!$C$5)</f>
        <v>499.79336880495691</v>
      </c>
      <c r="X177">
        <v>175</v>
      </c>
    </row>
    <row r="178" spans="10:24" x14ac:dyDescent="0.25">
      <c r="J178" s="1">
        <f t="shared" si="45"/>
        <v>20.899999999999984</v>
      </c>
      <c r="K178" s="1">
        <f t="shared" si="25"/>
        <v>3.5260834869297097E-2</v>
      </c>
      <c r="L178" s="1">
        <f t="shared" si="46"/>
        <v>-30.015138433099853</v>
      </c>
      <c r="M178" s="1">
        <f t="shared" si="47"/>
        <v>30.015159144749234</v>
      </c>
      <c r="N178" s="4">
        <f t="shared" si="28"/>
        <v>1.6216376012723224</v>
      </c>
      <c r="O178" s="1">
        <f t="shared" si="24"/>
        <v>-89.932690762188855</v>
      </c>
      <c r="P178" s="1">
        <f t="shared" si="48"/>
        <v>94.428048993906955</v>
      </c>
      <c r="Q178" s="1">
        <f t="shared" si="49"/>
        <v>-555.79639420660851</v>
      </c>
      <c r="R178" s="1">
        <f t="shared" si="50"/>
        <v>-2142.5530499999968</v>
      </c>
      <c r="S178" s="1">
        <f t="shared" si="32"/>
        <v>35.316000000000003</v>
      </c>
      <c r="T178" s="1">
        <f t="shared" si="51"/>
        <v>-35.315663316597252</v>
      </c>
      <c r="U178" s="1">
        <f t="shared" si="52"/>
        <v>-4.1487695151000897E-2</v>
      </c>
      <c r="V178" s="1">
        <f t="shared" si="53"/>
        <v>35.315638947389921</v>
      </c>
      <c r="W178">
        <f>ABS(Q178+'Impact angle &amp; other outputs'!$C$5)</f>
        <v>505.79639420660851</v>
      </c>
      <c r="X178">
        <v>176</v>
      </c>
    </row>
    <row r="179" spans="10:24" x14ac:dyDescent="0.25">
      <c r="J179" s="1">
        <f t="shared" si="45"/>
        <v>21.099999999999984</v>
      </c>
      <c r="K179" s="1">
        <f t="shared" si="25"/>
        <v>3.2955962916463723E-2</v>
      </c>
      <c r="L179" s="1">
        <f t="shared" si="46"/>
        <v>-30.015158491578191</v>
      </c>
      <c r="M179" s="1">
        <f t="shared" si="47"/>
        <v>30.015176584022459</v>
      </c>
      <c r="N179" s="4">
        <f t="shared" si="28"/>
        <v>1.6216394856660903</v>
      </c>
      <c r="O179" s="1">
        <f t="shared" si="24"/>
        <v>-89.937090559537026</v>
      </c>
      <c r="P179" s="1">
        <f t="shared" si="48"/>
        <v>94.434870673685538</v>
      </c>
      <c r="Q179" s="1">
        <f t="shared" si="49"/>
        <v>-561.79942389907626</v>
      </c>
      <c r="R179" s="1">
        <f t="shared" si="50"/>
        <v>-2183.7550499999966</v>
      </c>
      <c r="S179" s="1">
        <f t="shared" si="32"/>
        <v>35.316000000000003</v>
      </c>
      <c r="T179" s="1">
        <f t="shared" si="51"/>
        <v>-35.315704354505975</v>
      </c>
      <c r="U179" s="1">
        <f t="shared" si="52"/>
        <v>-3.877581862021684E-2</v>
      </c>
      <c r="V179" s="1">
        <f t="shared" si="53"/>
        <v>35.315683067027919</v>
      </c>
      <c r="W179">
        <f>ABS(Q179+'Impact angle &amp; other outputs'!$C$5)</f>
        <v>511.79942389907626</v>
      </c>
      <c r="X179">
        <v>177</v>
      </c>
    </row>
    <row r="180" spans="10:24" x14ac:dyDescent="0.25">
      <c r="J180" s="1">
        <f t="shared" si="45"/>
        <v>21.299999999999983</v>
      </c>
      <c r="K180" s="1">
        <f t="shared" si="25"/>
        <v>3.0801750770896127E-2</v>
      </c>
      <c r="L180" s="1">
        <f t="shared" si="46"/>
        <v>-30.015176098965529</v>
      </c>
      <c r="M180" s="1">
        <f t="shared" si="47"/>
        <v>30.015191903430537</v>
      </c>
      <c r="N180" s="4">
        <f t="shared" si="28"/>
        <v>1.6216411409995717</v>
      </c>
      <c r="O180" s="1">
        <f t="shared" si="24"/>
        <v>-89.941202753718272</v>
      </c>
      <c r="P180" s="1">
        <f t="shared" si="48"/>
        <v>94.441246445054276</v>
      </c>
      <c r="Q180" s="1">
        <f t="shared" si="49"/>
        <v>-567.8024573581306</v>
      </c>
      <c r="R180" s="1">
        <f t="shared" si="50"/>
        <v>-2225.3494499999965</v>
      </c>
      <c r="S180" s="1">
        <f t="shared" si="32"/>
        <v>35.316000000000003</v>
      </c>
      <c r="T180" s="1">
        <f t="shared" si="51"/>
        <v>-35.315740403990688</v>
      </c>
      <c r="U180" s="1">
        <f t="shared" si="52"/>
        <v>-3.6241202045731537E-2</v>
      </c>
      <c r="V180" s="1">
        <f t="shared" si="53"/>
        <v>35.315721808527925</v>
      </c>
      <c r="W180">
        <f>ABS(Q180+'Impact angle &amp; other outputs'!$C$5)</f>
        <v>517.8024573581306</v>
      </c>
      <c r="X180">
        <v>178</v>
      </c>
    </row>
    <row r="181" spans="10:24" x14ac:dyDescent="0.25">
      <c r="J181" s="1">
        <f t="shared" si="45"/>
        <v>21.499999999999982</v>
      </c>
      <c r="K181" s="1">
        <f t="shared" si="25"/>
        <v>2.8788350657244381E-2</v>
      </c>
      <c r="L181" s="1">
        <f t="shared" si="46"/>
        <v>-30.015191554047313</v>
      </c>
      <c r="M181" s="1">
        <f t="shared" si="47"/>
        <v>30.015205359871963</v>
      </c>
      <c r="N181" s="4">
        <f t="shared" si="28"/>
        <v>1.6216425950315159</v>
      </c>
      <c r="O181" s="1">
        <f t="shared" si="24"/>
        <v>-89.945046144948179</v>
      </c>
      <c r="P181" s="1">
        <f t="shared" si="48"/>
        <v>94.447205455197093</v>
      </c>
      <c r="Q181" s="1">
        <f t="shared" si="49"/>
        <v>-573.80549412343191</v>
      </c>
      <c r="R181" s="1">
        <f t="shared" si="50"/>
        <v>-2267.3362499999967</v>
      </c>
      <c r="S181" s="1">
        <f t="shared" si="32"/>
        <v>35.316000000000003</v>
      </c>
      <c r="T181" s="1">
        <f t="shared" si="51"/>
        <v>-35.315772069575239</v>
      </c>
      <c r="U181" s="1">
        <f t="shared" si="52"/>
        <v>-3.3872259672408894E-2</v>
      </c>
      <c r="V181" s="1">
        <f t="shared" si="53"/>
        <v>35.315755825696485</v>
      </c>
      <c r="W181">
        <f>ABS(Q181+'Impact angle &amp; other outputs'!$C$5)</f>
        <v>523.80549412343191</v>
      </c>
      <c r="X181">
        <v>179</v>
      </c>
    </row>
  </sheetData>
  <mergeCells count="1">
    <mergeCell ref="F6:H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C9779-2D8C-40A7-BAC6-D3AAB5352439}">
  <sheetPr codeName="Sheet3">
    <tabColor rgb="FF0070C0"/>
  </sheetPr>
  <dimension ref="A2:K40"/>
  <sheetViews>
    <sheetView zoomScale="120" zoomScaleNormal="120" workbookViewId="0">
      <selection activeCell="C8" sqref="C8"/>
    </sheetView>
  </sheetViews>
  <sheetFormatPr defaultColWidth="11.42578125" defaultRowHeight="15" x14ac:dyDescent="0.25"/>
  <cols>
    <col min="1" max="1" width="13.7109375" customWidth="1"/>
    <col min="2" max="2" width="24.5703125" customWidth="1"/>
    <col min="5" max="5" width="26.140625" customWidth="1"/>
    <col min="6" max="6" width="11.42578125" bestFit="1" customWidth="1"/>
    <col min="7" max="7" width="28.5703125" customWidth="1"/>
    <col min="8" max="8" width="19.7109375" customWidth="1"/>
    <col min="9" max="9" width="17.42578125" customWidth="1"/>
    <col min="10" max="10" width="24.42578125" customWidth="1"/>
    <col min="11" max="11" width="26.42578125" customWidth="1"/>
  </cols>
  <sheetData>
    <row r="2" spans="1:11" x14ac:dyDescent="0.25">
      <c r="G2" s="11" t="s">
        <v>0</v>
      </c>
      <c r="H2" s="12" t="s">
        <v>1</v>
      </c>
      <c r="I2" s="13" t="s">
        <v>19</v>
      </c>
      <c r="J2" s="12" t="s">
        <v>11</v>
      </c>
      <c r="K2" s="12" t="s">
        <v>23</v>
      </c>
    </row>
    <row r="3" spans="1:11" x14ac:dyDescent="0.25">
      <c r="G3" s="11">
        <v>0</v>
      </c>
      <c r="H3" s="11">
        <f>$C$7</f>
        <v>10.074592612145761</v>
      </c>
      <c r="I3" s="14">
        <f t="shared" ref="I3:I23" si="0">0.5*$C$17*H3^2/1000</f>
        <v>0.1826953493412635</v>
      </c>
      <c r="J3" s="11">
        <v>0</v>
      </c>
      <c r="K3" s="11">
        <f t="shared" ref="K3:K23" si="1">$C$12*$C$17*$C$16</f>
        <v>17.658000000000001</v>
      </c>
    </row>
    <row r="4" spans="1:11" x14ac:dyDescent="0.25">
      <c r="G4" s="11">
        <v>0.5</v>
      </c>
      <c r="H4" s="11">
        <f t="shared" ref="H4:H23" si="2">H3-K3/$C$17*(G4-G3)</f>
        <v>7.6220926121457602</v>
      </c>
      <c r="I4" s="14">
        <f t="shared" si="0"/>
        <v>0.10457333241862857</v>
      </c>
      <c r="J4" s="11">
        <f>J3+(H3+H4)*0.5*(G4-G3)</f>
        <v>4.4241713060728802</v>
      </c>
      <c r="K4" s="11">
        <f t="shared" si="1"/>
        <v>17.658000000000001</v>
      </c>
    </row>
    <row r="5" spans="1:11" x14ac:dyDescent="0.25">
      <c r="B5" s="30" t="s">
        <v>22</v>
      </c>
      <c r="C5" s="31">
        <f>'Impact angle inputs'!D11</f>
        <v>50</v>
      </c>
      <c r="D5" s="30" t="s">
        <v>21</v>
      </c>
      <c r="E5" s="29"/>
      <c r="G5" s="11">
        <v>1</v>
      </c>
      <c r="H5" s="11">
        <f t="shared" si="2"/>
        <v>5.1695926121457596</v>
      </c>
      <c r="I5" s="14">
        <f t="shared" si="0"/>
        <v>4.8104437995993628E-2</v>
      </c>
      <c r="J5" s="11">
        <f t="shared" ref="J5:J23" si="3">J4+(H4+H5)*0.5*(G5-G4)</f>
        <v>7.6220926121457602</v>
      </c>
      <c r="K5" s="11">
        <f t="shared" si="1"/>
        <v>17.658000000000001</v>
      </c>
    </row>
    <row r="6" spans="1:11" x14ac:dyDescent="0.25">
      <c r="B6" s="19"/>
      <c r="C6" s="20">
        <f>MIN('Impact angle inputs'!W3:W136)</f>
        <v>1.0815548185794839</v>
      </c>
      <c r="D6" s="19" t="s">
        <v>21</v>
      </c>
      <c r="E6" s="19"/>
      <c r="G6" s="11">
        <v>1.5</v>
      </c>
      <c r="H6" s="11">
        <f t="shared" si="2"/>
        <v>2.7170926121457595</v>
      </c>
      <c r="I6" s="14">
        <f t="shared" si="0"/>
        <v>1.3288666073358721E-2</v>
      </c>
      <c r="J6" s="11">
        <f t="shared" si="3"/>
        <v>9.5937639182186398</v>
      </c>
      <c r="K6" s="11">
        <f t="shared" si="1"/>
        <v>17.658000000000001</v>
      </c>
    </row>
    <row r="7" spans="1:11" x14ac:dyDescent="0.25">
      <c r="B7" s="19" t="s">
        <v>34</v>
      </c>
      <c r="C7" s="20">
        <f>INDEX('Impact angle inputs'!K3:K136,MATCH(C6,'Impact angle inputs'!W3:W136,0))</f>
        <v>10.074592612145761</v>
      </c>
      <c r="D7" s="19" t="s">
        <v>5</v>
      </c>
      <c r="E7" s="19"/>
      <c r="G7" s="11">
        <v>2</v>
      </c>
      <c r="H7" s="11">
        <f t="shared" si="2"/>
        <v>0.26459261214575935</v>
      </c>
      <c r="I7" s="14">
        <f t="shared" si="0"/>
        <v>1.2601665072380924E-4</v>
      </c>
      <c r="J7" s="11">
        <f t="shared" si="3"/>
        <v>10.339185224291519</v>
      </c>
      <c r="K7" s="11">
        <f t="shared" si="1"/>
        <v>17.658000000000001</v>
      </c>
    </row>
    <row r="8" spans="1:11" x14ac:dyDescent="0.25">
      <c r="B8" s="37" t="s">
        <v>25</v>
      </c>
      <c r="C8" s="38">
        <f>INDEX('Impact angle inputs'!O3:O136,MATCH(C6,'Impact angle inputs'!W3:W136,0))</f>
        <v>-66.892736616977373</v>
      </c>
      <c r="D8" s="28" t="s">
        <v>26</v>
      </c>
      <c r="E8" s="19"/>
      <c r="G8" s="11">
        <v>2.5</v>
      </c>
      <c r="H8" s="11">
        <f t="shared" si="2"/>
        <v>-2.1879073878542408</v>
      </c>
      <c r="I8" s="14">
        <f t="shared" si="0"/>
        <v>8.6164897280889031E-3</v>
      </c>
      <c r="J8" s="11">
        <f t="shared" si="3"/>
        <v>9.8583565303643983</v>
      </c>
      <c r="K8" s="11">
        <f t="shared" si="1"/>
        <v>17.658000000000001</v>
      </c>
    </row>
    <row r="9" spans="1:11" x14ac:dyDescent="0.25">
      <c r="B9" s="25" t="s">
        <v>33</v>
      </c>
      <c r="C9" s="26">
        <f>INDEX('Impact angle inputs'!N3:N136,MATCH(C6,'Impact angle inputs'!W3:W136,0))</f>
        <v>1.186179991080951</v>
      </c>
      <c r="D9" s="25" t="s">
        <v>29</v>
      </c>
      <c r="G9" s="11">
        <v>3</v>
      </c>
      <c r="H9" s="11">
        <f t="shared" si="2"/>
        <v>-4.6404073878542409</v>
      </c>
      <c r="I9" s="14">
        <f t="shared" si="0"/>
        <v>3.8760085305453988E-2</v>
      </c>
      <c r="J9" s="11">
        <f t="shared" si="3"/>
        <v>8.1512778364372771</v>
      </c>
      <c r="K9" s="11">
        <f t="shared" si="1"/>
        <v>17.658000000000001</v>
      </c>
    </row>
    <row r="10" spans="1:11" x14ac:dyDescent="0.25">
      <c r="B10" s="32" t="s">
        <v>32</v>
      </c>
      <c r="C10" s="27">
        <f>INDEX('Impact angle inputs'!P3:P136,MATCH(C6,'Impact angle inputs'!W3:W136,0))</f>
        <v>62.324956227723519</v>
      </c>
      <c r="D10" s="17" t="s">
        <v>21</v>
      </c>
      <c r="G10" s="11">
        <v>3.5</v>
      </c>
      <c r="H10" s="11">
        <f t="shared" si="2"/>
        <v>-7.0929073878542415</v>
      </c>
      <c r="I10" s="14">
        <f t="shared" si="0"/>
        <v>9.0556803382819101E-2</v>
      </c>
      <c r="J10" s="11">
        <f t="shared" si="3"/>
        <v>5.2179491425101565</v>
      </c>
      <c r="K10" s="11">
        <f t="shared" si="1"/>
        <v>17.658000000000001</v>
      </c>
    </row>
    <row r="11" spans="1:11" x14ac:dyDescent="0.25">
      <c r="G11" s="11">
        <v>4</v>
      </c>
      <c r="H11" s="11">
        <f t="shared" si="2"/>
        <v>-9.545407387854242</v>
      </c>
      <c r="I11" s="14">
        <f t="shared" si="0"/>
        <v>0.16400664396018422</v>
      </c>
      <c r="J11" s="11">
        <f t="shared" si="3"/>
        <v>1.0583704485830356</v>
      </c>
      <c r="K11" s="11">
        <f t="shared" si="1"/>
        <v>17.658000000000001</v>
      </c>
    </row>
    <row r="12" spans="1:11" x14ac:dyDescent="0.25">
      <c r="B12" s="30" t="s">
        <v>36</v>
      </c>
      <c r="C12" s="33">
        <f>'Impact angle inputs'!D12</f>
        <v>0.5</v>
      </c>
      <c r="D12" s="30" t="s">
        <v>37</v>
      </c>
      <c r="E12" s="30"/>
      <c r="G12" s="11">
        <v>4.5</v>
      </c>
      <c r="H12" s="11">
        <f t="shared" si="2"/>
        <v>-11.997907387854243</v>
      </c>
      <c r="I12" s="14">
        <f t="shared" si="0"/>
        <v>0.25910960703754932</v>
      </c>
      <c r="J12" s="11">
        <f t="shared" si="3"/>
        <v>-4.3274582453440855</v>
      </c>
      <c r="K12" s="11">
        <f t="shared" si="1"/>
        <v>17.658000000000001</v>
      </c>
    </row>
    <row r="13" spans="1:11" x14ac:dyDescent="0.25">
      <c r="C13" s="19"/>
      <c r="G13" s="11">
        <v>5</v>
      </c>
      <c r="H13" s="11">
        <f t="shared" si="2"/>
        <v>-14.450407387854243</v>
      </c>
      <c r="I13" s="14">
        <f t="shared" si="0"/>
        <v>0.37586569261491448</v>
      </c>
      <c r="J13" s="11">
        <f t="shared" si="3"/>
        <v>-10.939536939271207</v>
      </c>
      <c r="K13" s="11">
        <f t="shared" si="1"/>
        <v>17.658000000000001</v>
      </c>
    </row>
    <row r="14" spans="1:11" x14ac:dyDescent="0.25">
      <c r="C14" s="19"/>
      <c r="G14" s="11">
        <v>5.5</v>
      </c>
      <c r="H14" s="11">
        <f t="shared" si="2"/>
        <v>-16.902907387854242</v>
      </c>
      <c r="I14" s="14">
        <f t="shared" si="0"/>
        <v>0.51427490069227955</v>
      </c>
      <c r="J14" s="11">
        <f t="shared" si="3"/>
        <v>-18.777865633198328</v>
      </c>
      <c r="K14" s="11">
        <f t="shared" si="1"/>
        <v>17.658000000000001</v>
      </c>
    </row>
    <row r="15" spans="1:11" x14ac:dyDescent="0.25">
      <c r="C15" s="19"/>
      <c r="G15" s="11">
        <v>6</v>
      </c>
      <c r="H15" s="11">
        <f t="shared" si="2"/>
        <v>-19.355407387854243</v>
      </c>
      <c r="I15" s="14">
        <f t="shared" si="0"/>
        <v>0.67433723126964473</v>
      </c>
      <c r="J15" s="11">
        <f t="shared" si="3"/>
        <v>-27.842444327125449</v>
      </c>
      <c r="K15" s="11">
        <f t="shared" si="1"/>
        <v>17.658000000000001</v>
      </c>
    </row>
    <row r="16" spans="1:11" x14ac:dyDescent="0.25">
      <c r="A16" s="1"/>
      <c r="B16" s="35" t="s">
        <v>20</v>
      </c>
      <c r="C16" s="35">
        <f>'Impact angle inputs'!D9</f>
        <v>9.81</v>
      </c>
      <c r="D16" s="35" t="s">
        <v>8</v>
      </c>
      <c r="E16" s="1"/>
      <c r="G16" s="11">
        <v>6.5</v>
      </c>
      <c r="H16" s="11">
        <f t="shared" si="2"/>
        <v>-21.807907387854243</v>
      </c>
      <c r="I16" s="14">
        <f t="shared" si="0"/>
        <v>0.85605268434700976</v>
      </c>
      <c r="J16" s="11">
        <f t="shared" si="3"/>
        <v>-38.133273021052574</v>
      </c>
      <c r="K16" s="11">
        <f t="shared" si="1"/>
        <v>17.658000000000001</v>
      </c>
    </row>
    <row r="17" spans="1:11" x14ac:dyDescent="0.25">
      <c r="A17" s="1"/>
      <c r="B17" s="35" t="s">
        <v>3</v>
      </c>
      <c r="C17" s="35">
        <f>'Impact angle inputs'!D8</f>
        <v>3.6</v>
      </c>
      <c r="D17" s="35" t="s">
        <v>7</v>
      </c>
      <c r="E17" s="1"/>
      <c r="G17" s="11">
        <v>7</v>
      </c>
      <c r="H17" s="11">
        <f t="shared" si="2"/>
        <v>-24.260407387854244</v>
      </c>
      <c r="I17" s="14">
        <f t="shared" si="0"/>
        <v>1.0594212599243751</v>
      </c>
      <c r="J17" s="11">
        <f t="shared" si="3"/>
        <v>-49.650351714979692</v>
      </c>
      <c r="K17" s="11">
        <f t="shared" si="1"/>
        <v>17.658000000000001</v>
      </c>
    </row>
    <row r="18" spans="1:11" x14ac:dyDescent="0.25">
      <c r="A18" s="1"/>
      <c r="B18" s="1"/>
      <c r="C18" s="1"/>
      <c r="D18" s="1"/>
      <c r="E18" s="1"/>
      <c r="G18" s="11">
        <v>7.5</v>
      </c>
      <c r="H18" s="11">
        <f t="shared" si="2"/>
        <v>-26.712907387854244</v>
      </c>
      <c r="I18" s="14">
        <f t="shared" si="0"/>
        <v>1.2844429580017402</v>
      </c>
      <c r="J18" s="11">
        <f t="shared" si="3"/>
        <v>-62.393680408906818</v>
      </c>
      <c r="K18" s="11">
        <f t="shared" si="1"/>
        <v>17.658000000000001</v>
      </c>
    </row>
    <row r="19" spans="1:11" x14ac:dyDescent="0.25">
      <c r="G19" s="11">
        <v>8</v>
      </c>
      <c r="H19" s="11">
        <f t="shared" si="2"/>
        <v>-29.165407387854245</v>
      </c>
      <c r="I19" s="14">
        <f t="shared" si="0"/>
        <v>1.5311177785791052</v>
      </c>
      <c r="J19" s="11">
        <f t="shared" si="3"/>
        <v>-76.363259102833936</v>
      </c>
      <c r="K19" s="11">
        <f t="shared" si="1"/>
        <v>17.658000000000001</v>
      </c>
    </row>
    <row r="20" spans="1:11" x14ac:dyDescent="0.25">
      <c r="B20" s="32" t="s">
        <v>35</v>
      </c>
      <c r="C20" s="34" cm="1">
        <f t="array" ref="C20">MAX((IF(H3:H23&lt;=0,J3:J23)))</f>
        <v>9.8583565303643983</v>
      </c>
      <c r="D20" s="28" t="s">
        <v>21</v>
      </c>
      <c r="G20" s="11">
        <v>8.5</v>
      </c>
      <c r="H20" s="11">
        <f t="shared" si="2"/>
        <v>-31.617907387854245</v>
      </c>
      <c r="I20" s="14">
        <f t="shared" si="0"/>
        <v>1.7994457216564705</v>
      </c>
      <c r="J20" s="11">
        <f t="shared" si="3"/>
        <v>-91.559087796761062</v>
      </c>
      <c r="K20" s="11">
        <f t="shared" si="1"/>
        <v>17.658000000000001</v>
      </c>
    </row>
    <row r="21" spans="1:11" x14ac:dyDescent="0.25">
      <c r="C21" s="7"/>
      <c r="E21" s="36"/>
      <c r="G21" s="11">
        <v>9</v>
      </c>
      <c r="H21" s="11">
        <f t="shared" si="2"/>
        <v>-34.070407387854246</v>
      </c>
      <c r="I21" s="14">
        <f t="shared" si="0"/>
        <v>2.0894267872338355</v>
      </c>
      <c r="J21" s="11">
        <f t="shared" si="3"/>
        <v>-107.98116649068818</v>
      </c>
      <c r="K21" s="11">
        <f t="shared" si="1"/>
        <v>17.658000000000001</v>
      </c>
    </row>
    <row r="22" spans="1:11" x14ac:dyDescent="0.25">
      <c r="C22" s="7"/>
      <c r="G22" s="11">
        <v>9.5</v>
      </c>
      <c r="H22" s="11">
        <f t="shared" si="2"/>
        <v>-36.522907387854247</v>
      </c>
      <c r="I22" s="14">
        <f t="shared" si="0"/>
        <v>2.4010609753112009</v>
      </c>
      <c r="J22" s="11">
        <f t="shared" si="3"/>
        <v>-125.62949518461531</v>
      </c>
      <c r="K22" s="11">
        <f t="shared" si="1"/>
        <v>17.658000000000001</v>
      </c>
    </row>
    <row r="23" spans="1:11" x14ac:dyDescent="0.25">
      <c r="A23" s="142"/>
      <c r="B23" s="142"/>
      <c r="C23" s="7"/>
      <c r="F23" s="6"/>
      <c r="G23" s="11">
        <v>10</v>
      </c>
      <c r="H23" s="11">
        <f t="shared" si="2"/>
        <v>-38.975407387854247</v>
      </c>
      <c r="I23" s="14">
        <f t="shared" si="0"/>
        <v>2.7343482858885664</v>
      </c>
      <c r="J23" s="11">
        <f t="shared" si="3"/>
        <v>-144.50407387854244</v>
      </c>
      <c r="K23" s="11">
        <f t="shared" si="1"/>
        <v>17.658000000000001</v>
      </c>
    </row>
    <row r="24" spans="1:11" x14ac:dyDescent="0.25">
      <c r="A24" s="15"/>
      <c r="B24" s="15"/>
      <c r="C24" s="41"/>
      <c r="D24" s="15"/>
      <c r="E24" s="15"/>
      <c r="F24" s="15"/>
    </row>
    <row r="25" spans="1:11" x14ac:dyDescent="0.25">
      <c r="A25" s="42"/>
      <c r="B25" s="43"/>
      <c r="C25" s="44"/>
      <c r="D25" s="42"/>
      <c r="E25" s="42"/>
      <c r="F25" s="15"/>
    </row>
    <row r="26" spans="1:11" x14ac:dyDescent="0.25">
      <c r="A26" s="42"/>
      <c r="B26" s="42"/>
      <c r="C26" s="44"/>
      <c r="D26" s="42"/>
      <c r="E26" s="42"/>
      <c r="F26" s="15"/>
      <c r="G26" s="15"/>
      <c r="H26" s="15"/>
      <c r="I26" s="15"/>
    </row>
    <row r="27" spans="1:11" x14ac:dyDescent="0.25">
      <c r="A27" s="42"/>
      <c r="B27" s="43"/>
      <c r="C27" s="45"/>
      <c r="D27" s="46"/>
      <c r="E27" s="46"/>
      <c r="F27" s="15"/>
      <c r="G27" s="23"/>
      <c r="H27" s="23"/>
      <c r="I27" s="23"/>
    </row>
    <row r="28" spans="1:11" x14ac:dyDescent="0.25">
      <c r="A28" s="15"/>
      <c r="B28" s="15"/>
      <c r="C28" s="41"/>
      <c r="D28" s="15"/>
      <c r="E28" s="15"/>
      <c r="F28" s="15"/>
      <c r="G28" s="16"/>
      <c r="H28" s="24"/>
      <c r="I28" s="24"/>
    </row>
    <row r="29" spans="1:11" x14ac:dyDescent="0.25">
      <c r="A29" s="15"/>
      <c r="B29" s="15"/>
      <c r="C29" s="41"/>
      <c r="D29" s="15"/>
      <c r="E29" s="15"/>
      <c r="F29" s="15"/>
      <c r="G29" s="16"/>
      <c r="H29" s="24"/>
      <c r="I29" s="24"/>
    </row>
    <row r="30" spans="1:11" x14ac:dyDescent="0.25">
      <c r="A30" s="47"/>
      <c r="B30" s="48"/>
      <c r="C30" s="49"/>
      <c r="D30" s="48"/>
      <c r="E30" s="50"/>
      <c r="F30" s="15"/>
      <c r="G30" s="16"/>
      <c r="H30" s="24"/>
      <c r="I30" s="24"/>
    </row>
    <row r="31" spans="1:11" x14ac:dyDescent="0.25">
      <c r="A31" s="47"/>
      <c r="B31" s="48"/>
      <c r="C31" s="49"/>
      <c r="D31" s="48"/>
      <c r="E31" s="50"/>
      <c r="F31" s="15"/>
      <c r="G31" s="24"/>
      <c r="H31" s="24"/>
      <c r="I31" s="24"/>
    </row>
    <row r="32" spans="1:11" x14ac:dyDescent="0.25">
      <c r="A32" s="15"/>
      <c r="B32" s="51"/>
      <c r="C32" s="52"/>
      <c r="D32" s="53"/>
      <c r="E32" s="15"/>
      <c r="F32" s="15"/>
      <c r="G32" s="16"/>
      <c r="H32" s="24"/>
      <c r="I32" s="24"/>
    </row>
    <row r="33" spans="1:9" x14ac:dyDescent="0.25">
      <c r="A33" s="15"/>
      <c r="B33" s="51"/>
      <c r="C33" s="52"/>
      <c r="D33" s="53"/>
      <c r="E33" s="15"/>
      <c r="F33" s="15"/>
      <c r="G33" s="16"/>
      <c r="H33" s="24"/>
      <c r="I33" s="24"/>
    </row>
    <row r="34" spans="1:9" x14ac:dyDescent="0.25">
      <c r="A34" s="15"/>
      <c r="B34" s="15"/>
      <c r="C34" s="41"/>
      <c r="D34" s="15"/>
      <c r="E34" s="15"/>
      <c r="F34" s="15"/>
      <c r="G34" s="15"/>
      <c r="H34" s="15"/>
      <c r="I34" s="15"/>
    </row>
    <row r="35" spans="1:9" x14ac:dyDescent="0.25">
      <c r="A35" s="15"/>
      <c r="B35" s="15"/>
      <c r="C35" s="41"/>
      <c r="D35" s="15"/>
      <c r="E35" s="15"/>
      <c r="F35" s="15"/>
    </row>
    <row r="36" spans="1:9" x14ac:dyDescent="0.25">
      <c r="A36" s="15"/>
      <c r="B36" s="54"/>
      <c r="C36" s="55"/>
      <c r="D36" s="56"/>
      <c r="E36" s="56"/>
      <c r="F36" s="15"/>
    </row>
    <row r="38" spans="1:9" x14ac:dyDescent="0.25">
      <c r="B38" s="8"/>
      <c r="C38" s="9"/>
      <c r="D38" s="6"/>
      <c r="E38" s="6"/>
    </row>
    <row r="39" spans="1:9" x14ac:dyDescent="0.25">
      <c r="C39" s="10"/>
    </row>
    <row r="40" spans="1:9" x14ac:dyDescent="0.25">
      <c r="B40" s="8"/>
      <c r="C40" s="9"/>
      <c r="D40" s="6"/>
      <c r="E40" s="6"/>
    </row>
  </sheetData>
  <mergeCells count="1">
    <mergeCell ref="A23:B23"/>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66220-C532-4356-A99D-DE8EBDD1C0B3}">
  <sheetPr codeName="Sheet4"/>
  <dimension ref="A1:G14"/>
  <sheetViews>
    <sheetView workbookViewId="0">
      <selection activeCell="D7" sqref="D7"/>
    </sheetView>
  </sheetViews>
  <sheetFormatPr defaultRowHeight="15" x14ac:dyDescent="0.25"/>
  <cols>
    <col min="2" max="2" width="30.5703125" customWidth="1"/>
    <col min="3" max="3" width="14.42578125" customWidth="1"/>
    <col min="4" max="4" width="13.85546875" customWidth="1"/>
    <col min="5" max="5" width="14.28515625" customWidth="1"/>
    <col min="6" max="6" width="15.7109375" customWidth="1"/>
    <col min="7" max="7" width="14.5703125" customWidth="1"/>
  </cols>
  <sheetData>
    <row r="1" spans="1:7" x14ac:dyDescent="0.25">
      <c r="B1" s="143" t="s">
        <v>46</v>
      </c>
      <c r="C1" s="143"/>
      <c r="D1" s="143"/>
      <c r="E1" s="143"/>
      <c r="F1" s="143"/>
      <c r="G1" s="143"/>
    </row>
    <row r="2" spans="1:7" x14ac:dyDescent="0.25">
      <c r="B2" s="1" t="s">
        <v>43</v>
      </c>
      <c r="C2" s="1">
        <v>1</v>
      </c>
      <c r="D2" s="1">
        <v>3</v>
      </c>
      <c r="E2" s="1">
        <v>8</v>
      </c>
      <c r="F2" s="1">
        <v>20</v>
      </c>
      <c r="G2" s="1">
        <v>40</v>
      </c>
    </row>
    <row r="3" spans="1:7" x14ac:dyDescent="0.25">
      <c r="B3" s="1" t="s">
        <v>44</v>
      </c>
      <c r="C3" s="1">
        <v>0.1</v>
      </c>
      <c r="D3" s="1">
        <v>0.5</v>
      </c>
      <c r="E3" s="1">
        <v>2.5</v>
      </c>
      <c r="F3" s="1">
        <v>12.5</v>
      </c>
      <c r="G3" s="1">
        <v>25</v>
      </c>
    </row>
    <row r="4" spans="1:7" ht="15.75" thickBot="1" x14ac:dyDescent="0.3"/>
    <row r="5" spans="1:7" ht="15.75" thickBot="1" x14ac:dyDescent="0.3">
      <c r="A5" s="39" t="s">
        <v>47</v>
      </c>
      <c r="B5" s="40" t="s">
        <v>49</v>
      </c>
      <c r="C5" s="94">
        <f>'Summary calculation'!E5</f>
        <v>0.8</v>
      </c>
    </row>
    <row r="6" spans="1:7" ht="15.75" thickBot="1" x14ac:dyDescent="0.3"/>
    <row r="7" spans="1:7" ht="15.75" thickBot="1" x14ac:dyDescent="0.3">
      <c r="A7" s="39" t="s">
        <v>48</v>
      </c>
      <c r="B7" s="40" t="s">
        <v>45</v>
      </c>
      <c r="C7" s="134">
        <f>IF(C5&lt;=C2, (C3/C2)*C5, IF(AND(C5&gt;C2, C5&lt;=D2), ((D3-C3)/(D2-C2))*C5-0.1, IF(AND(C5&gt;D2, C5&lt;=E2), ((E3-D3)/(E2-D2))*C5+(D3-((D3-E3)/(D2-E2))*D2), IF(AND(C5&gt;E2,C5&lt;=F2), ((F3-E3)/(F2-E2))*C5+(E3-((E3-F3)/(E2-F2))*E2), IF(AND(C5&gt;F2,C5&lt;=G2), ((G3-F3)/(G2-F2))*C5+(F3-((F3-G3)/(F2-G2))*F2),(25+0.625*(C5-40)))))))</f>
        <v>8.0000000000000016E-2</v>
      </c>
    </row>
    <row r="13" spans="1:7" x14ac:dyDescent="0.25">
      <c r="D13" s="61"/>
    </row>
    <row r="14" spans="1:7" x14ac:dyDescent="0.25">
      <c r="D14" s="61"/>
    </row>
  </sheetData>
  <mergeCells count="1">
    <mergeCell ref="B1:G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B0DF9-4A0D-40AA-8AC5-CB9E478DF781}">
  <sheetPr codeName="Sheet5">
    <tabColor rgb="FF0070C0"/>
  </sheetPr>
  <dimension ref="A1:T43"/>
  <sheetViews>
    <sheetView topLeftCell="A15" zoomScale="110" zoomScaleNormal="110" workbookViewId="0">
      <selection activeCell="L32" sqref="L32"/>
    </sheetView>
  </sheetViews>
  <sheetFormatPr defaultRowHeight="15" x14ac:dyDescent="0.25"/>
  <cols>
    <col min="4" max="4" width="17.28515625" customWidth="1"/>
    <col min="5" max="5" width="19.85546875" customWidth="1"/>
    <col min="6" max="6" width="29.7109375" customWidth="1"/>
    <col min="7" max="7" width="9" customWidth="1"/>
  </cols>
  <sheetData>
    <row r="1" spans="1:20" x14ac:dyDescent="0.25">
      <c r="A1" t="s">
        <v>67</v>
      </c>
    </row>
    <row r="2" spans="1:20" x14ac:dyDescent="0.25">
      <c r="A2" t="s">
        <v>68</v>
      </c>
    </row>
    <row r="3" spans="1:20" x14ac:dyDescent="0.25">
      <c r="A3" t="s">
        <v>69</v>
      </c>
    </row>
    <row r="4" spans="1:20" x14ac:dyDescent="0.25">
      <c r="A4" t="s">
        <v>66</v>
      </c>
    </row>
    <row r="12" spans="1:20" ht="15.75" thickBot="1" x14ac:dyDescent="0.3"/>
    <row r="13" spans="1:20" ht="21" x14ac:dyDescent="0.35">
      <c r="C13" s="98"/>
      <c r="D13" s="99"/>
      <c r="E13" s="144" t="s">
        <v>93</v>
      </c>
      <c r="F13" s="144"/>
      <c r="G13" s="99"/>
      <c r="H13" s="99"/>
      <c r="I13" s="99"/>
      <c r="J13" s="99"/>
      <c r="K13" s="99"/>
      <c r="L13" s="99"/>
      <c r="M13" s="99"/>
      <c r="N13" s="99"/>
      <c r="O13" s="99"/>
      <c r="P13" s="99"/>
      <c r="Q13" s="99"/>
      <c r="R13" s="99"/>
      <c r="S13" s="99"/>
      <c r="T13" s="100"/>
    </row>
    <row r="14" spans="1:20" x14ac:dyDescent="0.25">
      <c r="C14" s="70"/>
      <c r="D14" s="15"/>
      <c r="E14" s="15"/>
      <c r="F14" s="15"/>
      <c r="G14" s="15"/>
      <c r="H14" s="15"/>
      <c r="I14" s="15"/>
      <c r="J14" s="15"/>
      <c r="K14" s="15"/>
      <c r="L14" s="15"/>
      <c r="M14" s="15"/>
      <c r="N14" s="15"/>
      <c r="O14" s="15"/>
      <c r="P14" s="15"/>
      <c r="Q14" s="15"/>
      <c r="R14" s="15"/>
      <c r="S14" s="15"/>
      <c r="T14" s="71"/>
    </row>
    <row r="15" spans="1:20" x14ac:dyDescent="0.25">
      <c r="C15" s="70"/>
      <c r="D15" s="15"/>
      <c r="E15" s="15"/>
      <c r="F15" s="15"/>
      <c r="G15" s="15"/>
      <c r="H15" s="15"/>
      <c r="I15" s="15"/>
      <c r="J15" s="15"/>
      <c r="K15" s="15"/>
      <c r="L15" s="15"/>
      <c r="M15" s="15"/>
      <c r="N15" s="15"/>
      <c r="O15" s="15"/>
      <c r="P15" s="15"/>
      <c r="Q15" s="15"/>
      <c r="R15" s="15"/>
      <c r="S15" s="15"/>
      <c r="T15" s="71"/>
    </row>
    <row r="16" spans="1:20" x14ac:dyDescent="0.25">
      <c r="C16" s="70"/>
      <c r="D16" s="15"/>
      <c r="E16" s="15"/>
      <c r="F16" s="15"/>
      <c r="G16" s="15"/>
      <c r="H16" s="15"/>
      <c r="I16" s="15"/>
      <c r="J16" s="15"/>
      <c r="K16" s="15"/>
      <c r="L16" s="15"/>
      <c r="M16" s="15"/>
      <c r="N16" s="15"/>
      <c r="O16" s="15"/>
      <c r="P16" s="15"/>
      <c r="Q16" s="15"/>
      <c r="R16" s="15"/>
      <c r="S16" s="15"/>
      <c r="T16" s="71"/>
    </row>
    <row r="17" spans="3:20" x14ac:dyDescent="0.25">
      <c r="C17" s="70"/>
      <c r="D17" s="15"/>
      <c r="E17" s="15"/>
      <c r="F17" s="15"/>
      <c r="G17" s="15"/>
      <c r="H17" s="15"/>
      <c r="I17" s="15"/>
      <c r="J17" s="15"/>
      <c r="K17" s="15"/>
      <c r="L17" s="15"/>
      <c r="M17" s="15"/>
      <c r="N17" s="15"/>
      <c r="O17" s="15"/>
      <c r="P17" s="15"/>
      <c r="Q17" s="15"/>
      <c r="R17" s="15"/>
      <c r="S17" s="15"/>
      <c r="T17" s="71"/>
    </row>
    <row r="18" spans="3:20" x14ac:dyDescent="0.25">
      <c r="C18" s="70"/>
      <c r="D18" s="15"/>
      <c r="E18" s="15"/>
      <c r="F18" s="15"/>
      <c r="G18" s="15"/>
      <c r="H18" s="15"/>
      <c r="I18" s="15"/>
      <c r="J18" s="15"/>
      <c r="K18" s="15"/>
      <c r="L18" s="15"/>
      <c r="M18" s="15"/>
      <c r="N18" s="15"/>
      <c r="O18" s="15"/>
      <c r="P18" s="15"/>
      <c r="Q18" s="15"/>
      <c r="R18" s="15"/>
      <c r="S18" s="15"/>
      <c r="T18" s="71"/>
    </row>
    <row r="19" spans="3:20" ht="15.75" thickBot="1" x14ac:dyDescent="0.3">
      <c r="C19" s="70"/>
      <c r="D19" s="15"/>
      <c r="E19" s="15"/>
      <c r="F19" s="15"/>
      <c r="G19" s="15"/>
      <c r="H19" s="15"/>
      <c r="I19" s="15"/>
      <c r="J19" s="15"/>
      <c r="K19" s="15"/>
      <c r="L19" s="15"/>
      <c r="M19" s="15"/>
      <c r="N19" s="15"/>
      <c r="O19" s="15"/>
      <c r="P19" s="15"/>
      <c r="Q19" s="15"/>
      <c r="R19" s="15"/>
      <c r="S19" s="15"/>
      <c r="T19" s="71"/>
    </row>
    <row r="20" spans="3:20" ht="21.75" thickBot="1" x14ac:dyDescent="0.4">
      <c r="C20" s="70"/>
      <c r="D20" s="84" t="s">
        <v>47</v>
      </c>
      <c r="E20" s="15"/>
      <c r="F20" s="15"/>
      <c r="G20" s="15"/>
      <c r="H20" s="15"/>
      <c r="I20" s="15"/>
      <c r="J20" s="15"/>
      <c r="K20" s="15"/>
      <c r="L20" s="15"/>
      <c r="M20" s="15"/>
      <c r="N20" s="15"/>
      <c r="O20" s="15"/>
      <c r="P20" s="15"/>
      <c r="Q20" s="15"/>
      <c r="R20" s="15"/>
      <c r="S20" s="15"/>
      <c r="T20" s="71"/>
    </row>
    <row r="21" spans="3:20" ht="21" x14ac:dyDescent="0.35">
      <c r="C21" s="70"/>
      <c r="D21" s="146" t="s">
        <v>64</v>
      </c>
      <c r="E21" s="147"/>
      <c r="F21" s="102">
        <f>'Summary calculation'!E9</f>
        <v>50</v>
      </c>
      <c r="G21" s="15"/>
      <c r="H21" s="15"/>
      <c r="I21" s="15"/>
      <c r="J21" s="15"/>
      <c r="K21" s="15"/>
      <c r="L21" s="15"/>
      <c r="M21" s="15"/>
      <c r="N21" s="15"/>
      <c r="O21" s="15"/>
      <c r="P21" s="15"/>
      <c r="Q21" s="15"/>
      <c r="R21" s="15"/>
      <c r="S21" s="15"/>
      <c r="T21" s="71"/>
    </row>
    <row r="22" spans="3:20" ht="21" x14ac:dyDescent="0.35">
      <c r="C22" s="70"/>
      <c r="D22" s="148" t="s">
        <v>92</v>
      </c>
      <c r="E22" s="148"/>
      <c r="F22" s="102">
        <f>'Summary calculation'!E13</f>
        <v>0.8</v>
      </c>
      <c r="G22" s="15"/>
      <c r="H22" s="15"/>
      <c r="I22" s="15"/>
      <c r="J22" s="15"/>
      <c r="K22" s="15"/>
      <c r="L22" s="15"/>
      <c r="M22" s="15"/>
      <c r="N22" s="15"/>
      <c r="O22" s="15"/>
      <c r="P22" s="15"/>
      <c r="Q22" s="15"/>
      <c r="R22" s="15"/>
      <c r="S22" s="15"/>
      <c r="T22" s="71"/>
    </row>
    <row r="23" spans="3:20" ht="21" x14ac:dyDescent="0.35">
      <c r="C23" s="70"/>
      <c r="D23" s="148" t="s">
        <v>3</v>
      </c>
      <c r="E23" s="148"/>
      <c r="F23" s="102">
        <f>'Summary calculation'!E8</f>
        <v>3.6</v>
      </c>
      <c r="G23" s="15"/>
      <c r="H23" s="15"/>
      <c r="I23" s="15"/>
      <c r="J23" s="15"/>
      <c r="K23" s="15"/>
      <c r="L23" s="15"/>
      <c r="M23" s="15"/>
      <c r="N23" s="15"/>
      <c r="O23" s="15"/>
      <c r="P23" s="15"/>
      <c r="Q23" s="15"/>
      <c r="R23" s="15"/>
      <c r="S23" s="15"/>
      <c r="T23" s="71"/>
    </row>
    <row r="24" spans="3:20" ht="21" x14ac:dyDescent="0.35">
      <c r="C24" s="70"/>
      <c r="D24" s="145" t="s">
        <v>43</v>
      </c>
      <c r="E24" s="145"/>
      <c r="F24" s="93"/>
      <c r="G24" s="15"/>
      <c r="H24" s="15"/>
      <c r="I24" s="15"/>
      <c r="J24" s="15"/>
      <c r="K24" s="15"/>
      <c r="L24" s="15"/>
      <c r="M24" s="15"/>
      <c r="N24" s="15"/>
      <c r="O24" s="15"/>
      <c r="P24" s="15"/>
      <c r="Q24" s="15"/>
      <c r="R24" s="15"/>
      <c r="S24" s="15"/>
      <c r="T24" s="71"/>
    </row>
    <row r="25" spans="3:20" ht="21.75" thickBot="1" x14ac:dyDescent="0.4">
      <c r="C25" s="70"/>
      <c r="D25" s="92"/>
      <c r="E25" s="92"/>
      <c r="F25" s="92"/>
      <c r="G25" s="15"/>
      <c r="H25" s="15"/>
      <c r="I25" s="15"/>
      <c r="J25" s="15"/>
      <c r="K25" s="15"/>
      <c r="L25" s="15"/>
      <c r="M25" s="15"/>
      <c r="N25" s="15"/>
      <c r="O25" s="15"/>
      <c r="P25" s="15"/>
      <c r="Q25" s="15"/>
      <c r="R25" s="15"/>
      <c r="S25" s="15"/>
      <c r="T25" s="71"/>
    </row>
    <row r="26" spans="3:20" ht="21.75" thickBot="1" x14ac:dyDescent="0.4">
      <c r="C26" s="70"/>
      <c r="D26" s="84" t="s">
        <v>48</v>
      </c>
      <c r="E26" s="86" t="s">
        <v>65</v>
      </c>
      <c r="F26" s="85">
        <f>IF(E41&lt;=6,2,IF(E41&gt;4000,7,1.4*E41^0.2))</f>
        <v>2</v>
      </c>
      <c r="G26" s="15"/>
      <c r="H26" s="15"/>
      <c r="I26" s="15"/>
      <c r="J26" s="15"/>
      <c r="K26" s="15"/>
      <c r="L26" s="15"/>
      <c r="M26" s="15"/>
      <c r="N26" s="15"/>
      <c r="O26" s="15"/>
      <c r="P26" s="15"/>
      <c r="Q26" s="15"/>
      <c r="R26" s="15"/>
      <c r="S26" s="15"/>
      <c r="T26" s="71"/>
    </row>
    <row r="27" spans="3:20" x14ac:dyDescent="0.25">
      <c r="C27" s="70"/>
      <c r="D27" s="15"/>
      <c r="E27" s="15"/>
      <c r="F27" s="15"/>
      <c r="G27" s="15"/>
      <c r="H27" s="15"/>
      <c r="I27" s="15"/>
      <c r="J27" s="15"/>
      <c r="K27" s="15"/>
      <c r="L27" s="15"/>
      <c r="M27" s="15"/>
      <c r="N27" s="15"/>
      <c r="O27" s="15"/>
      <c r="P27" s="15"/>
      <c r="Q27" s="15"/>
      <c r="R27" s="15"/>
      <c r="S27" s="15"/>
      <c r="T27" s="71"/>
    </row>
    <row r="28" spans="3:20" x14ac:dyDescent="0.25">
      <c r="C28" s="70"/>
      <c r="D28" s="15"/>
      <c r="E28" s="15"/>
      <c r="F28" s="15"/>
      <c r="G28" s="15"/>
      <c r="H28" s="15"/>
      <c r="I28" s="15"/>
      <c r="J28" s="15"/>
      <c r="K28" s="15"/>
      <c r="L28" s="15"/>
      <c r="M28" s="15"/>
      <c r="N28" s="15"/>
      <c r="O28" s="15"/>
      <c r="P28" s="15"/>
      <c r="Q28" s="15"/>
      <c r="R28" s="15"/>
      <c r="S28" s="15"/>
      <c r="T28" s="71"/>
    </row>
    <row r="29" spans="3:20" x14ac:dyDescent="0.25">
      <c r="C29" s="70"/>
      <c r="D29" s="15"/>
      <c r="E29" s="15"/>
      <c r="F29" s="15"/>
      <c r="G29" s="15"/>
      <c r="H29" s="15"/>
      <c r="I29" s="15"/>
      <c r="J29" s="15"/>
      <c r="K29" s="15"/>
      <c r="L29" s="15"/>
      <c r="M29" s="15"/>
      <c r="N29" s="15"/>
      <c r="O29" s="15"/>
      <c r="P29" s="15"/>
      <c r="Q29" s="15"/>
      <c r="R29" s="15"/>
      <c r="S29" s="15"/>
      <c r="T29" s="71"/>
    </row>
    <row r="30" spans="3:20" x14ac:dyDescent="0.25">
      <c r="C30" s="70"/>
      <c r="D30" s="15"/>
      <c r="E30" s="15"/>
      <c r="F30" s="15"/>
      <c r="G30" s="15"/>
      <c r="H30" s="15"/>
      <c r="I30" s="101">
        <v>1.1000000000000001</v>
      </c>
      <c r="J30" s="15"/>
      <c r="K30" s="101">
        <v>2</v>
      </c>
      <c r="M30" s="15" t="s">
        <v>91</v>
      </c>
      <c r="N30" s="15"/>
      <c r="O30" s="15"/>
      <c r="P30" s="15"/>
      <c r="Q30" s="101">
        <v>7</v>
      </c>
      <c r="R30" s="15"/>
      <c r="S30" s="15"/>
      <c r="T30" s="71"/>
    </row>
    <row r="31" spans="3:20" x14ac:dyDescent="0.25">
      <c r="C31" s="70"/>
      <c r="D31" s="15"/>
      <c r="E31" s="15"/>
      <c r="F31" s="15"/>
      <c r="G31" s="15"/>
      <c r="H31" s="15"/>
      <c r="I31" s="101" t="s">
        <v>94</v>
      </c>
      <c r="J31" s="15"/>
      <c r="K31" s="101" t="s">
        <v>123</v>
      </c>
      <c r="L31" s="15"/>
      <c r="M31" s="15"/>
      <c r="N31" s="15"/>
      <c r="O31" s="15"/>
      <c r="P31" s="15"/>
      <c r="Q31" s="101" t="s">
        <v>97</v>
      </c>
      <c r="R31" s="15"/>
      <c r="S31" s="15"/>
      <c r="T31" s="71"/>
    </row>
    <row r="32" spans="3:20" x14ac:dyDescent="0.25">
      <c r="C32" s="70"/>
      <c r="D32" s="15"/>
      <c r="E32" s="15"/>
      <c r="F32" s="15"/>
      <c r="G32" s="15"/>
      <c r="H32" s="15"/>
      <c r="I32" s="15"/>
      <c r="J32" s="15"/>
      <c r="K32" s="15"/>
      <c r="L32" s="15"/>
      <c r="M32" s="15"/>
      <c r="N32" s="15"/>
      <c r="O32" s="15"/>
      <c r="P32" s="15"/>
      <c r="Q32" s="15"/>
      <c r="R32" s="15"/>
      <c r="S32" s="15"/>
      <c r="T32" s="71"/>
    </row>
    <row r="33" spans="3:20" ht="15.75" thickBot="1" x14ac:dyDescent="0.3">
      <c r="C33" s="72"/>
      <c r="D33" s="73"/>
      <c r="E33" s="73"/>
      <c r="F33" s="73"/>
      <c r="G33" s="73"/>
      <c r="H33" s="73"/>
      <c r="I33" s="73"/>
      <c r="J33" s="73"/>
      <c r="K33" s="73"/>
      <c r="L33" s="73"/>
      <c r="M33" s="73"/>
      <c r="N33" s="73"/>
      <c r="O33" s="73"/>
      <c r="P33" s="73"/>
      <c r="Q33" s="73"/>
      <c r="R33" s="73"/>
      <c r="S33" s="73"/>
      <c r="T33" s="74"/>
    </row>
    <row r="37" spans="3:20" ht="15.75" thickBot="1" x14ac:dyDescent="0.3"/>
    <row r="38" spans="3:20" ht="21" x14ac:dyDescent="0.35">
      <c r="C38" s="98"/>
      <c r="D38" s="99"/>
      <c r="E38" s="103" t="s">
        <v>99</v>
      </c>
      <c r="F38" s="99"/>
      <c r="G38" s="100"/>
    </row>
    <row r="39" spans="3:20" x14ac:dyDescent="0.25">
      <c r="C39" s="70"/>
      <c r="D39" s="15"/>
      <c r="E39" s="15"/>
      <c r="F39" s="15"/>
      <c r="G39" s="71"/>
    </row>
    <row r="40" spans="3:20" x14ac:dyDescent="0.25">
      <c r="C40" s="70"/>
      <c r="D40" s="69" t="s">
        <v>95</v>
      </c>
      <c r="E40" s="96" t="s">
        <v>98</v>
      </c>
      <c r="F40" s="69" t="s">
        <v>96</v>
      </c>
      <c r="G40" s="71"/>
    </row>
    <row r="41" spans="3:20" x14ac:dyDescent="0.25">
      <c r="C41" s="70"/>
      <c r="D41" s="90">
        <f>SQRT((2*'Ac  Calculator Scenario B'!A4*9.81)/('Impact angle inputs'!D4*'Frontal Area Interpolation'!C7*'Summary calculation'!E13))</f>
        <v>30.015302219816789</v>
      </c>
      <c r="E41" s="97">
        <f>(0.5*F23*D41*D41)/1000</f>
        <v>1.6216530612244897</v>
      </c>
      <c r="F41" s="95">
        <f>(PI()*F26)*(('Summary calculation'!E15+('Summary calculation'!E5/2)))^2</f>
        <v>3.0787608005179967</v>
      </c>
      <c r="G41" s="71"/>
    </row>
    <row r="42" spans="3:20" x14ac:dyDescent="0.25">
      <c r="C42" s="70"/>
      <c r="D42" s="15"/>
      <c r="E42" s="15"/>
      <c r="F42" s="15"/>
      <c r="G42" s="71"/>
    </row>
    <row r="43" spans="3:20" ht="15.75" thickBot="1" x14ac:dyDescent="0.3">
      <c r="C43" s="72"/>
      <c r="D43" s="73"/>
      <c r="E43" s="73"/>
      <c r="F43" s="73"/>
      <c r="G43" s="74"/>
    </row>
  </sheetData>
  <mergeCells count="5">
    <mergeCell ref="E13:F13"/>
    <mergeCell ref="D24:E24"/>
    <mergeCell ref="D21:E21"/>
    <mergeCell ref="D22:E22"/>
    <mergeCell ref="D23:E23"/>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B47B4-5662-4E30-A697-04EE07402801}">
  <sheetPr codeName="Sheet6"/>
  <dimension ref="A1:AQD42"/>
  <sheetViews>
    <sheetView zoomScaleNormal="100" workbookViewId="0">
      <selection activeCell="H4" sqref="H4"/>
    </sheetView>
  </sheetViews>
  <sheetFormatPr defaultRowHeight="15" x14ac:dyDescent="0.25"/>
  <cols>
    <col min="1" max="1" width="40.28515625" customWidth="1"/>
    <col min="2" max="2" width="21.42578125" customWidth="1"/>
    <col min="3" max="3" width="39.5703125" customWidth="1"/>
    <col min="4" max="4" width="14.5703125" customWidth="1"/>
    <col min="5" max="5" width="13.5703125" customWidth="1"/>
    <col min="6" max="6" width="15.28515625" customWidth="1"/>
    <col min="7" max="7" width="14" customWidth="1"/>
    <col min="8" max="8" width="14.140625" customWidth="1"/>
    <col min="9" max="9" width="16.5703125" customWidth="1"/>
    <col min="10" max="10" width="15" customWidth="1"/>
    <col min="11" max="11" width="16.42578125" customWidth="1"/>
    <col min="12" max="12" width="17" customWidth="1"/>
    <col min="13" max="13" width="15.28515625" customWidth="1"/>
    <col min="14" max="14" width="20" customWidth="1"/>
    <col min="15" max="15" width="17.28515625" customWidth="1"/>
    <col min="16" max="16" width="15.28515625" customWidth="1"/>
    <col min="17" max="17" width="17.5703125" customWidth="1"/>
    <col min="18" max="18" width="16.28515625" customWidth="1"/>
  </cols>
  <sheetData>
    <row r="1" spans="1:33" ht="62.25" customHeight="1" x14ac:dyDescent="0.25"/>
    <row r="2" spans="1:33" ht="21.75" thickBot="1" x14ac:dyDescent="0.4">
      <c r="A2" s="149" t="s">
        <v>122</v>
      </c>
      <c r="B2" s="149"/>
      <c r="C2" s="149"/>
      <c r="D2" s="149"/>
      <c r="E2" s="149"/>
      <c r="F2" s="149"/>
      <c r="G2" s="149"/>
      <c r="H2" s="149"/>
      <c r="I2" s="149"/>
      <c r="J2" s="149"/>
      <c r="K2" s="149"/>
      <c r="L2" s="149"/>
      <c r="O2" s="126"/>
      <c r="P2" s="124"/>
      <c r="Z2" s="123" t="s">
        <v>110</v>
      </c>
      <c r="AA2" s="123"/>
      <c r="AB2" s="123"/>
      <c r="AC2" s="61"/>
      <c r="AD2" s="61"/>
      <c r="AE2" s="123" t="s">
        <v>111</v>
      </c>
      <c r="AF2" s="123"/>
      <c r="AG2" s="123"/>
    </row>
    <row r="3" spans="1:33" ht="47.25" customHeight="1" x14ac:dyDescent="0.25">
      <c r="A3" s="66" t="s">
        <v>56</v>
      </c>
      <c r="B3" s="66" t="s">
        <v>57</v>
      </c>
      <c r="C3" s="66" t="s">
        <v>120</v>
      </c>
      <c r="D3" s="66" t="s">
        <v>55</v>
      </c>
      <c r="E3" s="66" t="s">
        <v>54</v>
      </c>
      <c r="F3" s="66" t="s">
        <v>130</v>
      </c>
      <c r="G3" s="66" t="s">
        <v>119</v>
      </c>
      <c r="H3" s="66" t="s">
        <v>109</v>
      </c>
      <c r="I3" s="66" t="s">
        <v>118</v>
      </c>
      <c r="J3" s="66" t="s">
        <v>108</v>
      </c>
      <c r="K3" s="66" t="s">
        <v>117</v>
      </c>
      <c r="L3" s="125" t="s">
        <v>129</v>
      </c>
      <c r="W3" s="98"/>
      <c r="X3" s="99" t="s">
        <v>52</v>
      </c>
      <c r="Y3" s="100" t="s">
        <v>53</v>
      </c>
      <c r="AB3" s="98"/>
      <c r="AC3" s="99" t="s">
        <v>52</v>
      </c>
      <c r="AD3" s="100" t="s">
        <v>53</v>
      </c>
    </row>
    <row r="4" spans="1:33" x14ac:dyDescent="0.25">
      <c r="A4" s="64">
        <f>'Summary calculation'!E8</f>
        <v>3.6</v>
      </c>
      <c r="B4" s="64">
        <f>'Summary calculation'!E5</f>
        <v>0.8</v>
      </c>
      <c r="C4" s="65">
        <f>'Summary calculation'!E15</f>
        <v>0.3</v>
      </c>
      <c r="D4" s="65">
        <v>1.8</v>
      </c>
      <c r="E4" s="64">
        <f>'Summary calculation'!E29</f>
        <v>60</v>
      </c>
      <c r="F4" s="136">
        <f>IF(B4&lt;=1,'Summary calculation'!E7,'Summary calculation'!E7*0.65)</f>
        <v>26</v>
      </c>
      <c r="G4" s="63">
        <f>COS((E4*PI())/180)*F4*'Summary calculation'!E16</f>
        <v>9.6200000000000028</v>
      </c>
      <c r="H4" s="77">
        <f>D4/TAN((E4*PI())/180)</f>
        <v>1.0392304845413267</v>
      </c>
      <c r="I4" s="62">
        <f>(B4+2*C4)*(H4)+0.5*PI()*(((B4/2)+C4))^2</f>
        <v>2.2246128784873562</v>
      </c>
      <c r="J4" s="76">
        <f>IF(B4&lt;=1,0,SUM(E27:AQD27))</f>
        <v>0</v>
      </c>
      <c r="K4" s="135">
        <f>IF(J4=0,0,(B4+2*C4)*(J4)+0.5*PI()*(((B4/2)+C4))^2)</f>
        <v>0</v>
      </c>
      <c r="L4" s="62">
        <f>IF(OR(B4&lt;=1,B4&gt;20),I4+K4,(I4+K4)*'Summary calculation'!E17)</f>
        <v>2.2246128784873562</v>
      </c>
      <c r="W4" s="70" t="s">
        <v>51</v>
      </c>
      <c r="X4" s="15">
        <f>D4</f>
        <v>1.8</v>
      </c>
      <c r="Y4" s="71">
        <v>0</v>
      </c>
      <c r="AB4" s="70" t="s">
        <v>51</v>
      </c>
      <c r="AC4" s="15">
        <v>3</v>
      </c>
      <c r="AD4" s="71">
        <v>0</v>
      </c>
    </row>
    <row r="5" spans="1:33" x14ac:dyDescent="0.25">
      <c r="F5" t="s">
        <v>131</v>
      </c>
      <c r="K5" t="s">
        <v>131</v>
      </c>
    </row>
    <row r="6" spans="1:33" ht="15.75" thickBot="1" x14ac:dyDescent="0.3">
      <c r="Z6" s="72" t="s">
        <v>50</v>
      </c>
      <c r="AA6" s="73">
        <v>0</v>
      </c>
      <c r="AB6" s="74">
        <f>D4/TAN((E4*PI())/180)</f>
        <v>1.0392304845413267</v>
      </c>
      <c r="AE6" s="72" t="s">
        <v>50</v>
      </c>
      <c r="AF6" s="73">
        <v>3</v>
      </c>
      <c r="AG6" s="122">
        <f>D31</f>
        <v>0</v>
      </c>
    </row>
    <row r="14" spans="1:33" ht="20.25" customHeight="1" x14ac:dyDescent="0.25"/>
    <row r="15" spans="1:33" ht="48.75" customHeight="1" x14ac:dyDescent="0.25"/>
    <row r="18" spans="2:1122" x14ac:dyDescent="0.25">
      <c r="L18" s="61"/>
    </row>
    <row r="23" spans="2:1122" ht="15.75" thickBot="1" x14ac:dyDescent="0.3"/>
    <row r="24" spans="2:1122" ht="27.75" customHeight="1" x14ac:dyDescent="0.25">
      <c r="B24" s="150" t="s">
        <v>112</v>
      </c>
      <c r="C24" s="152"/>
      <c r="D24" s="119">
        <v>0</v>
      </c>
      <c r="E24" s="15">
        <f>D24+0.015</f>
        <v>1.4999999999999999E-2</v>
      </c>
      <c r="F24" s="15">
        <f t="shared" ref="F24:BQ24" si="0">E24+0.015</f>
        <v>0.03</v>
      </c>
      <c r="G24" s="15">
        <f t="shared" si="0"/>
        <v>4.4999999999999998E-2</v>
      </c>
      <c r="H24" s="15">
        <f t="shared" si="0"/>
        <v>0.06</v>
      </c>
      <c r="I24" s="15">
        <f t="shared" si="0"/>
        <v>7.4999999999999997E-2</v>
      </c>
      <c r="J24" s="15">
        <f t="shared" si="0"/>
        <v>0.09</v>
      </c>
      <c r="K24" s="15">
        <f t="shared" si="0"/>
        <v>0.105</v>
      </c>
      <c r="L24" s="15">
        <f t="shared" si="0"/>
        <v>0.12</v>
      </c>
      <c r="M24" s="15">
        <f t="shared" si="0"/>
        <v>0.13500000000000001</v>
      </c>
      <c r="N24" s="15">
        <f t="shared" si="0"/>
        <v>0.15000000000000002</v>
      </c>
      <c r="O24" s="15">
        <f t="shared" si="0"/>
        <v>0.16500000000000004</v>
      </c>
      <c r="P24" s="15">
        <f t="shared" si="0"/>
        <v>0.18000000000000005</v>
      </c>
      <c r="Q24" s="15">
        <f t="shared" si="0"/>
        <v>0.19500000000000006</v>
      </c>
      <c r="R24" s="15">
        <f t="shared" si="0"/>
        <v>0.21000000000000008</v>
      </c>
      <c r="S24" s="15">
        <f t="shared" si="0"/>
        <v>0.22500000000000009</v>
      </c>
      <c r="T24" s="15">
        <f t="shared" si="0"/>
        <v>0.2400000000000001</v>
      </c>
      <c r="U24" s="15">
        <f t="shared" si="0"/>
        <v>0.25500000000000012</v>
      </c>
      <c r="V24" s="15">
        <f t="shared" si="0"/>
        <v>0.27000000000000013</v>
      </c>
      <c r="W24" s="15">
        <f t="shared" si="0"/>
        <v>0.28500000000000014</v>
      </c>
      <c r="X24" s="15">
        <f t="shared" si="0"/>
        <v>0.30000000000000016</v>
      </c>
      <c r="Y24" s="15">
        <f t="shared" si="0"/>
        <v>0.31500000000000017</v>
      </c>
      <c r="Z24" s="15">
        <f t="shared" si="0"/>
        <v>0.33000000000000018</v>
      </c>
      <c r="AA24" s="15">
        <f t="shared" si="0"/>
        <v>0.3450000000000002</v>
      </c>
      <c r="AB24" s="15">
        <f t="shared" si="0"/>
        <v>0.36000000000000021</v>
      </c>
      <c r="AC24" s="15">
        <f t="shared" si="0"/>
        <v>0.37500000000000022</v>
      </c>
      <c r="AD24" s="15">
        <f t="shared" si="0"/>
        <v>0.39000000000000024</v>
      </c>
      <c r="AE24" s="15">
        <f t="shared" si="0"/>
        <v>0.40500000000000025</v>
      </c>
      <c r="AF24" s="15">
        <f t="shared" si="0"/>
        <v>0.42000000000000026</v>
      </c>
      <c r="AG24" s="15">
        <f t="shared" si="0"/>
        <v>0.43500000000000028</v>
      </c>
      <c r="AH24" s="15">
        <f t="shared" si="0"/>
        <v>0.45000000000000029</v>
      </c>
      <c r="AI24" s="15">
        <f t="shared" si="0"/>
        <v>0.4650000000000003</v>
      </c>
      <c r="AJ24" s="15">
        <f t="shared" si="0"/>
        <v>0.48000000000000032</v>
      </c>
      <c r="AK24" s="15">
        <f t="shared" si="0"/>
        <v>0.49500000000000033</v>
      </c>
      <c r="AL24" s="15">
        <f t="shared" si="0"/>
        <v>0.51000000000000034</v>
      </c>
      <c r="AM24" s="15">
        <f t="shared" si="0"/>
        <v>0.52500000000000036</v>
      </c>
      <c r="AN24" s="15">
        <f t="shared" si="0"/>
        <v>0.54000000000000037</v>
      </c>
      <c r="AO24" s="15">
        <f t="shared" si="0"/>
        <v>0.55500000000000038</v>
      </c>
      <c r="AP24" s="15">
        <f t="shared" si="0"/>
        <v>0.5700000000000004</v>
      </c>
      <c r="AQ24" s="15">
        <f t="shared" si="0"/>
        <v>0.58500000000000041</v>
      </c>
      <c r="AR24" s="15">
        <f t="shared" si="0"/>
        <v>0.60000000000000042</v>
      </c>
      <c r="AS24" s="15">
        <f t="shared" si="0"/>
        <v>0.61500000000000044</v>
      </c>
      <c r="AT24" s="15">
        <f t="shared" si="0"/>
        <v>0.63000000000000045</v>
      </c>
      <c r="AU24" s="15">
        <f t="shared" si="0"/>
        <v>0.64500000000000046</v>
      </c>
      <c r="AV24" s="15">
        <f t="shared" si="0"/>
        <v>0.66000000000000048</v>
      </c>
      <c r="AW24" s="15">
        <f t="shared" si="0"/>
        <v>0.67500000000000049</v>
      </c>
      <c r="AX24" s="15">
        <f t="shared" si="0"/>
        <v>0.6900000000000005</v>
      </c>
      <c r="AY24" s="15">
        <f t="shared" si="0"/>
        <v>0.70500000000000052</v>
      </c>
      <c r="AZ24" s="15">
        <f t="shared" si="0"/>
        <v>0.72000000000000053</v>
      </c>
      <c r="BA24" s="15">
        <f t="shared" si="0"/>
        <v>0.73500000000000054</v>
      </c>
      <c r="BB24" s="15">
        <f t="shared" si="0"/>
        <v>0.75000000000000056</v>
      </c>
      <c r="BC24" s="15">
        <f t="shared" si="0"/>
        <v>0.76500000000000057</v>
      </c>
      <c r="BD24" s="15">
        <f t="shared" si="0"/>
        <v>0.78000000000000058</v>
      </c>
      <c r="BE24" s="15">
        <f t="shared" si="0"/>
        <v>0.7950000000000006</v>
      </c>
      <c r="BF24" s="15">
        <f t="shared" si="0"/>
        <v>0.81000000000000061</v>
      </c>
      <c r="BG24" s="15">
        <f t="shared" si="0"/>
        <v>0.82500000000000062</v>
      </c>
      <c r="BH24" s="15">
        <f t="shared" si="0"/>
        <v>0.84000000000000064</v>
      </c>
      <c r="BI24" s="15">
        <f t="shared" si="0"/>
        <v>0.85500000000000065</v>
      </c>
      <c r="BJ24" s="15">
        <f t="shared" si="0"/>
        <v>0.87000000000000066</v>
      </c>
      <c r="BK24" s="15">
        <f t="shared" si="0"/>
        <v>0.88500000000000068</v>
      </c>
      <c r="BL24" s="15">
        <f t="shared" si="0"/>
        <v>0.90000000000000069</v>
      </c>
      <c r="BM24" s="15">
        <f t="shared" si="0"/>
        <v>0.9150000000000007</v>
      </c>
      <c r="BN24" s="15">
        <f t="shared" si="0"/>
        <v>0.93000000000000071</v>
      </c>
      <c r="BO24" s="15">
        <f t="shared" si="0"/>
        <v>0.94500000000000073</v>
      </c>
      <c r="BP24" s="15">
        <f t="shared" si="0"/>
        <v>0.96000000000000074</v>
      </c>
      <c r="BQ24" s="15">
        <f t="shared" si="0"/>
        <v>0.97500000000000075</v>
      </c>
      <c r="BR24" s="15">
        <f t="shared" ref="BR24:EC24" si="1">BQ24+0.015</f>
        <v>0.99000000000000077</v>
      </c>
      <c r="BS24" s="15">
        <f t="shared" si="1"/>
        <v>1.0050000000000008</v>
      </c>
      <c r="BT24" s="15">
        <f t="shared" si="1"/>
        <v>1.0200000000000007</v>
      </c>
      <c r="BU24" s="15">
        <f t="shared" si="1"/>
        <v>1.0350000000000006</v>
      </c>
      <c r="BV24" s="15">
        <f t="shared" si="1"/>
        <v>1.0500000000000005</v>
      </c>
      <c r="BW24" s="15">
        <f t="shared" si="1"/>
        <v>1.0650000000000004</v>
      </c>
      <c r="BX24" s="15">
        <f t="shared" si="1"/>
        <v>1.0800000000000003</v>
      </c>
      <c r="BY24" s="15">
        <f t="shared" si="1"/>
        <v>1.0950000000000002</v>
      </c>
      <c r="BZ24" s="15">
        <f t="shared" si="1"/>
        <v>1.1100000000000001</v>
      </c>
      <c r="CA24" s="15">
        <f t="shared" si="1"/>
        <v>1.125</v>
      </c>
      <c r="CB24" s="15">
        <f t="shared" si="1"/>
        <v>1.1399999999999999</v>
      </c>
      <c r="CC24" s="15">
        <f t="shared" si="1"/>
        <v>1.1549999999999998</v>
      </c>
      <c r="CD24" s="15">
        <f t="shared" si="1"/>
        <v>1.1699999999999997</v>
      </c>
      <c r="CE24" s="15">
        <f t="shared" si="1"/>
        <v>1.1849999999999996</v>
      </c>
      <c r="CF24" s="15">
        <f t="shared" si="1"/>
        <v>1.1999999999999995</v>
      </c>
      <c r="CG24" s="15">
        <f t="shared" si="1"/>
        <v>1.2149999999999994</v>
      </c>
      <c r="CH24" s="15">
        <f t="shared" si="1"/>
        <v>1.2299999999999993</v>
      </c>
      <c r="CI24" s="15">
        <f t="shared" si="1"/>
        <v>1.2449999999999992</v>
      </c>
      <c r="CJ24" s="15">
        <f t="shared" si="1"/>
        <v>1.2599999999999991</v>
      </c>
      <c r="CK24" s="15">
        <f t="shared" si="1"/>
        <v>1.274999999999999</v>
      </c>
      <c r="CL24" s="15">
        <f t="shared" si="1"/>
        <v>1.2899999999999989</v>
      </c>
      <c r="CM24" s="15">
        <f t="shared" si="1"/>
        <v>1.3049999999999988</v>
      </c>
      <c r="CN24" s="15">
        <f t="shared" si="1"/>
        <v>1.3199999999999987</v>
      </c>
      <c r="CO24" s="15">
        <f t="shared" si="1"/>
        <v>1.3349999999999986</v>
      </c>
      <c r="CP24" s="15">
        <f t="shared" si="1"/>
        <v>1.3499999999999985</v>
      </c>
      <c r="CQ24" s="15">
        <f t="shared" si="1"/>
        <v>1.3649999999999984</v>
      </c>
      <c r="CR24" s="15">
        <f t="shared" si="1"/>
        <v>1.3799999999999983</v>
      </c>
      <c r="CS24" s="15">
        <f t="shared" si="1"/>
        <v>1.3949999999999982</v>
      </c>
      <c r="CT24" s="15">
        <f t="shared" si="1"/>
        <v>1.4099999999999981</v>
      </c>
      <c r="CU24" s="15">
        <f t="shared" si="1"/>
        <v>1.424999999999998</v>
      </c>
      <c r="CV24" s="15">
        <f t="shared" si="1"/>
        <v>1.4399999999999979</v>
      </c>
      <c r="CW24" s="15">
        <f t="shared" si="1"/>
        <v>1.4549999999999979</v>
      </c>
      <c r="CX24" s="15">
        <f t="shared" si="1"/>
        <v>1.4699999999999978</v>
      </c>
      <c r="CY24" s="15">
        <f t="shared" si="1"/>
        <v>1.4849999999999977</v>
      </c>
      <c r="CZ24" s="15">
        <f t="shared" si="1"/>
        <v>1.4999999999999976</v>
      </c>
      <c r="DA24" s="15">
        <f t="shared" si="1"/>
        <v>1.5149999999999975</v>
      </c>
      <c r="DB24" s="15">
        <f t="shared" si="1"/>
        <v>1.5299999999999974</v>
      </c>
      <c r="DC24" s="15">
        <f t="shared" si="1"/>
        <v>1.5449999999999973</v>
      </c>
      <c r="DD24" s="15">
        <f t="shared" si="1"/>
        <v>1.5599999999999972</v>
      </c>
      <c r="DE24" s="15">
        <f t="shared" si="1"/>
        <v>1.5749999999999971</v>
      </c>
      <c r="DF24" s="15">
        <f t="shared" si="1"/>
        <v>1.589999999999997</v>
      </c>
      <c r="DG24" s="15">
        <f t="shared" si="1"/>
        <v>1.6049999999999969</v>
      </c>
      <c r="DH24" s="15">
        <f t="shared" si="1"/>
        <v>1.6199999999999968</v>
      </c>
      <c r="DI24" s="15">
        <f t="shared" si="1"/>
        <v>1.6349999999999967</v>
      </c>
      <c r="DJ24" s="15">
        <f t="shared" si="1"/>
        <v>1.6499999999999966</v>
      </c>
      <c r="DK24" s="15">
        <f t="shared" si="1"/>
        <v>1.6649999999999965</v>
      </c>
      <c r="DL24" s="15">
        <f t="shared" si="1"/>
        <v>1.6799999999999964</v>
      </c>
      <c r="DM24" s="15">
        <f t="shared" si="1"/>
        <v>1.6949999999999963</v>
      </c>
      <c r="DN24" s="15">
        <f t="shared" si="1"/>
        <v>1.7099999999999962</v>
      </c>
      <c r="DO24" s="15">
        <f t="shared" si="1"/>
        <v>1.7249999999999961</v>
      </c>
      <c r="DP24" s="15">
        <f t="shared" si="1"/>
        <v>1.739999999999996</v>
      </c>
      <c r="DQ24" s="15">
        <f t="shared" si="1"/>
        <v>1.7549999999999959</v>
      </c>
      <c r="DR24" s="15">
        <f t="shared" si="1"/>
        <v>1.7699999999999958</v>
      </c>
      <c r="DS24" s="15">
        <f t="shared" si="1"/>
        <v>1.7849999999999957</v>
      </c>
      <c r="DT24" s="15">
        <f t="shared" si="1"/>
        <v>1.7999999999999956</v>
      </c>
      <c r="DU24" s="15">
        <f t="shared" si="1"/>
        <v>1.8149999999999955</v>
      </c>
      <c r="DV24" s="15">
        <f t="shared" si="1"/>
        <v>1.8299999999999954</v>
      </c>
      <c r="DW24" s="15">
        <f t="shared" si="1"/>
        <v>1.8449999999999953</v>
      </c>
      <c r="DX24" s="15">
        <f t="shared" si="1"/>
        <v>1.8599999999999952</v>
      </c>
      <c r="DY24" s="15">
        <f t="shared" si="1"/>
        <v>1.8749999999999951</v>
      </c>
      <c r="DZ24" s="15">
        <f t="shared" si="1"/>
        <v>1.889999999999995</v>
      </c>
      <c r="EA24" s="15">
        <f t="shared" si="1"/>
        <v>1.9049999999999949</v>
      </c>
      <c r="EB24" s="15">
        <f t="shared" si="1"/>
        <v>1.9199999999999948</v>
      </c>
      <c r="EC24" s="15">
        <f t="shared" si="1"/>
        <v>1.9349999999999947</v>
      </c>
      <c r="ED24" s="15">
        <f t="shared" ref="ED24:GO24" si="2">EC24+0.015</f>
        <v>1.9499999999999946</v>
      </c>
      <c r="EE24" s="15">
        <f t="shared" si="2"/>
        <v>1.9649999999999945</v>
      </c>
      <c r="EF24" s="15">
        <f t="shared" si="2"/>
        <v>1.9799999999999944</v>
      </c>
      <c r="EG24" s="15">
        <f t="shared" si="2"/>
        <v>1.9949999999999943</v>
      </c>
      <c r="EH24" s="15">
        <f t="shared" si="2"/>
        <v>2.0099999999999945</v>
      </c>
      <c r="EI24" s="15">
        <f t="shared" si="2"/>
        <v>2.0249999999999946</v>
      </c>
      <c r="EJ24" s="15">
        <f t="shared" si="2"/>
        <v>2.0399999999999947</v>
      </c>
      <c r="EK24" s="15">
        <f t="shared" si="2"/>
        <v>2.0549999999999948</v>
      </c>
      <c r="EL24" s="15">
        <f t="shared" si="2"/>
        <v>2.069999999999995</v>
      </c>
      <c r="EM24" s="15">
        <f t="shared" si="2"/>
        <v>2.0849999999999951</v>
      </c>
      <c r="EN24" s="15">
        <f t="shared" si="2"/>
        <v>2.0999999999999952</v>
      </c>
      <c r="EO24" s="15">
        <f t="shared" si="2"/>
        <v>2.1149999999999953</v>
      </c>
      <c r="EP24" s="15">
        <f t="shared" si="2"/>
        <v>2.1299999999999955</v>
      </c>
      <c r="EQ24" s="15">
        <f t="shared" si="2"/>
        <v>2.1449999999999956</v>
      </c>
      <c r="ER24" s="15">
        <f t="shared" si="2"/>
        <v>2.1599999999999957</v>
      </c>
      <c r="ES24" s="15">
        <f t="shared" si="2"/>
        <v>2.1749999999999958</v>
      </c>
      <c r="ET24" s="15">
        <f t="shared" si="2"/>
        <v>2.1899999999999959</v>
      </c>
      <c r="EU24" s="15">
        <f t="shared" si="2"/>
        <v>2.2049999999999961</v>
      </c>
      <c r="EV24" s="15">
        <f t="shared" si="2"/>
        <v>2.2199999999999962</v>
      </c>
      <c r="EW24" s="15">
        <f t="shared" si="2"/>
        <v>2.2349999999999963</v>
      </c>
      <c r="EX24" s="15">
        <f t="shared" si="2"/>
        <v>2.2499999999999964</v>
      </c>
      <c r="EY24" s="15">
        <f t="shared" si="2"/>
        <v>2.2649999999999966</v>
      </c>
      <c r="EZ24" s="15">
        <f t="shared" si="2"/>
        <v>2.2799999999999967</v>
      </c>
      <c r="FA24" s="15">
        <f t="shared" si="2"/>
        <v>2.2949999999999968</v>
      </c>
      <c r="FB24" s="15">
        <f t="shared" si="2"/>
        <v>2.3099999999999969</v>
      </c>
      <c r="FC24" s="15">
        <f t="shared" si="2"/>
        <v>2.3249999999999971</v>
      </c>
      <c r="FD24" s="15">
        <f t="shared" si="2"/>
        <v>2.3399999999999972</v>
      </c>
      <c r="FE24" s="15">
        <f t="shared" si="2"/>
        <v>2.3549999999999973</v>
      </c>
      <c r="FF24" s="15">
        <f t="shared" si="2"/>
        <v>2.3699999999999974</v>
      </c>
      <c r="FG24" s="15">
        <f t="shared" si="2"/>
        <v>2.3849999999999976</v>
      </c>
      <c r="FH24" s="15">
        <f t="shared" si="2"/>
        <v>2.3999999999999977</v>
      </c>
      <c r="FI24" s="15">
        <f t="shared" si="2"/>
        <v>2.4149999999999978</v>
      </c>
      <c r="FJ24" s="15">
        <f t="shared" si="2"/>
        <v>2.4299999999999979</v>
      </c>
      <c r="FK24" s="15">
        <f t="shared" si="2"/>
        <v>2.4449999999999981</v>
      </c>
      <c r="FL24" s="15">
        <f t="shared" si="2"/>
        <v>2.4599999999999982</v>
      </c>
      <c r="FM24" s="15">
        <f t="shared" si="2"/>
        <v>2.4749999999999983</v>
      </c>
      <c r="FN24" s="15">
        <f t="shared" si="2"/>
        <v>2.4899999999999984</v>
      </c>
      <c r="FO24" s="15">
        <f t="shared" si="2"/>
        <v>2.5049999999999986</v>
      </c>
      <c r="FP24" s="15">
        <f t="shared" si="2"/>
        <v>2.5199999999999987</v>
      </c>
      <c r="FQ24" s="15">
        <f t="shared" si="2"/>
        <v>2.5349999999999988</v>
      </c>
      <c r="FR24" s="15">
        <f t="shared" si="2"/>
        <v>2.5499999999999989</v>
      </c>
      <c r="FS24" s="15">
        <f t="shared" si="2"/>
        <v>2.5649999999999991</v>
      </c>
      <c r="FT24" s="15">
        <f t="shared" si="2"/>
        <v>2.5799999999999992</v>
      </c>
      <c r="FU24" s="15">
        <f t="shared" si="2"/>
        <v>2.5949999999999993</v>
      </c>
      <c r="FV24" s="15">
        <f t="shared" si="2"/>
        <v>2.6099999999999994</v>
      </c>
      <c r="FW24" s="15">
        <f t="shared" si="2"/>
        <v>2.6249999999999996</v>
      </c>
      <c r="FX24" s="15">
        <f t="shared" si="2"/>
        <v>2.6399999999999997</v>
      </c>
      <c r="FY24" s="15">
        <f t="shared" si="2"/>
        <v>2.6549999999999998</v>
      </c>
      <c r="FZ24" s="15">
        <f t="shared" si="2"/>
        <v>2.67</v>
      </c>
      <c r="GA24" s="15">
        <f t="shared" si="2"/>
        <v>2.6850000000000001</v>
      </c>
      <c r="GB24" s="15">
        <f t="shared" si="2"/>
        <v>2.7</v>
      </c>
      <c r="GC24" s="15">
        <f t="shared" si="2"/>
        <v>2.7150000000000003</v>
      </c>
      <c r="GD24" s="15">
        <f t="shared" si="2"/>
        <v>2.7300000000000004</v>
      </c>
      <c r="GE24" s="15">
        <f t="shared" si="2"/>
        <v>2.7450000000000006</v>
      </c>
      <c r="GF24" s="15">
        <f t="shared" si="2"/>
        <v>2.7600000000000007</v>
      </c>
      <c r="GG24" s="15">
        <f t="shared" si="2"/>
        <v>2.7750000000000008</v>
      </c>
      <c r="GH24" s="15">
        <f t="shared" si="2"/>
        <v>2.7900000000000009</v>
      </c>
      <c r="GI24" s="15">
        <f t="shared" si="2"/>
        <v>2.805000000000001</v>
      </c>
      <c r="GJ24" s="15">
        <f t="shared" si="2"/>
        <v>2.8200000000000012</v>
      </c>
      <c r="GK24" s="15">
        <f t="shared" si="2"/>
        <v>2.8350000000000013</v>
      </c>
      <c r="GL24" s="15">
        <f t="shared" si="2"/>
        <v>2.8500000000000014</v>
      </c>
      <c r="GM24" s="15">
        <f t="shared" si="2"/>
        <v>2.8650000000000015</v>
      </c>
      <c r="GN24" s="15">
        <f t="shared" si="2"/>
        <v>2.8800000000000017</v>
      </c>
      <c r="GO24" s="15">
        <f t="shared" si="2"/>
        <v>2.8950000000000018</v>
      </c>
      <c r="GP24" s="15">
        <f t="shared" ref="GP24:JA24" si="3">GO24+0.015</f>
        <v>2.9100000000000019</v>
      </c>
      <c r="GQ24" s="15">
        <f t="shared" si="3"/>
        <v>2.925000000000002</v>
      </c>
      <c r="GR24" s="15">
        <f t="shared" si="3"/>
        <v>2.9400000000000022</v>
      </c>
      <c r="GS24" s="15">
        <f t="shared" si="3"/>
        <v>2.9550000000000023</v>
      </c>
      <c r="GT24" s="15">
        <f t="shared" si="3"/>
        <v>2.9700000000000024</v>
      </c>
      <c r="GU24" s="15">
        <f t="shared" si="3"/>
        <v>2.9850000000000025</v>
      </c>
      <c r="GV24" s="15">
        <f t="shared" si="3"/>
        <v>3.0000000000000027</v>
      </c>
      <c r="GW24" s="15">
        <f t="shared" si="3"/>
        <v>3.0150000000000028</v>
      </c>
      <c r="GX24" s="15">
        <f t="shared" si="3"/>
        <v>3.0300000000000029</v>
      </c>
      <c r="GY24" s="15">
        <f t="shared" si="3"/>
        <v>3.045000000000003</v>
      </c>
      <c r="GZ24" s="15">
        <f t="shared" si="3"/>
        <v>3.0600000000000032</v>
      </c>
      <c r="HA24" s="15">
        <f t="shared" si="3"/>
        <v>3.0750000000000033</v>
      </c>
      <c r="HB24" s="15">
        <f t="shared" si="3"/>
        <v>3.0900000000000034</v>
      </c>
      <c r="HC24" s="15">
        <f t="shared" si="3"/>
        <v>3.1050000000000035</v>
      </c>
      <c r="HD24" s="15">
        <f t="shared" si="3"/>
        <v>3.1200000000000037</v>
      </c>
      <c r="HE24" s="15">
        <f t="shared" si="3"/>
        <v>3.1350000000000038</v>
      </c>
      <c r="HF24" s="15">
        <f t="shared" si="3"/>
        <v>3.1500000000000039</v>
      </c>
      <c r="HG24" s="15">
        <f t="shared" si="3"/>
        <v>3.165000000000004</v>
      </c>
      <c r="HH24" s="15">
        <f t="shared" si="3"/>
        <v>3.1800000000000042</v>
      </c>
      <c r="HI24" s="15">
        <f t="shared" si="3"/>
        <v>3.1950000000000043</v>
      </c>
      <c r="HJ24" s="15">
        <f t="shared" si="3"/>
        <v>3.2100000000000044</v>
      </c>
      <c r="HK24" s="15">
        <f t="shared" si="3"/>
        <v>3.2250000000000045</v>
      </c>
      <c r="HL24" s="15">
        <f t="shared" si="3"/>
        <v>3.2400000000000047</v>
      </c>
      <c r="HM24" s="15">
        <f t="shared" si="3"/>
        <v>3.2550000000000048</v>
      </c>
      <c r="HN24" s="15">
        <f t="shared" si="3"/>
        <v>3.2700000000000049</v>
      </c>
      <c r="HO24" s="15">
        <f t="shared" si="3"/>
        <v>3.285000000000005</v>
      </c>
      <c r="HP24" s="15">
        <f t="shared" si="3"/>
        <v>3.3000000000000052</v>
      </c>
      <c r="HQ24" s="15">
        <f t="shared" si="3"/>
        <v>3.3150000000000053</v>
      </c>
      <c r="HR24" s="15">
        <f t="shared" si="3"/>
        <v>3.3300000000000054</v>
      </c>
      <c r="HS24" s="15">
        <f t="shared" si="3"/>
        <v>3.3450000000000055</v>
      </c>
      <c r="HT24" s="15">
        <f t="shared" si="3"/>
        <v>3.3600000000000056</v>
      </c>
      <c r="HU24" s="15">
        <f t="shared" si="3"/>
        <v>3.3750000000000058</v>
      </c>
      <c r="HV24" s="15">
        <f t="shared" si="3"/>
        <v>3.3900000000000059</v>
      </c>
      <c r="HW24" s="15">
        <f t="shared" si="3"/>
        <v>3.405000000000006</v>
      </c>
      <c r="HX24" s="15">
        <f t="shared" si="3"/>
        <v>3.4200000000000061</v>
      </c>
      <c r="HY24" s="15">
        <f t="shared" si="3"/>
        <v>3.4350000000000063</v>
      </c>
      <c r="HZ24" s="15">
        <f t="shared" si="3"/>
        <v>3.4500000000000064</v>
      </c>
      <c r="IA24" s="15">
        <f t="shared" si="3"/>
        <v>3.4650000000000065</v>
      </c>
      <c r="IB24" s="15">
        <f t="shared" si="3"/>
        <v>3.4800000000000066</v>
      </c>
      <c r="IC24" s="15">
        <f t="shared" si="3"/>
        <v>3.4950000000000068</v>
      </c>
      <c r="ID24" s="15">
        <f t="shared" si="3"/>
        <v>3.5100000000000069</v>
      </c>
      <c r="IE24" s="15">
        <f t="shared" si="3"/>
        <v>3.525000000000007</v>
      </c>
      <c r="IF24" s="15">
        <f t="shared" si="3"/>
        <v>3.5400000000000071</v>
      </c>
      <c r="IG24" s="15">
        <f t="shared" si="3"/>
        <v>3.5550000000000073</v>
      </c>
      <c r="IH24" s="15">
        <f t="shared" si="3"/>
        <v>3.5700000000000074</v>
      </c>
      <c r="II24" s="15">
        <f t="shared" si="3"/>
        <v>3.5850000000000075</v>
      </c>
      <c r="IJ24" s="15">
        <f t="shared" si="3"/>
        <v>3.6000000000000076</v>
      </c>
      <c r="IK24" s="15">
        <f t="shared" si="3"/>
        <v>3.6150000000000078</v>
      </c>
      <c r="IL24" s="15">
        <f t="shared" si="3"/>
        <v>3.6300000000000079</v>
      </c>
      <c r="IM24" s="15">
        <f t="shared" si="3"/>
        <v>3.645000000000008</v>
      </c>
      <c r="IN24" s="15">
        <f t="shared" si="3"/>
        <v>3.6600000000000081</v>
      </c>
      <c r="IO24" s="15">
        <f t="shared" si="3"/>
        <v>3.6750000000000083</v>
      </c>
      <c r="IP24" s="15">
        <f t="shared" si="3"/>
        <v>3.6900000000000084</v>
      </c>
      <c r="IQ24" s="15">
        <f t="shared" si="3"/>
        <v>3.7050000000000085</v>
      </c>
      <c r="IR24" s="15">
        <f t="shared" si="3"/>
        <v>3.7200000000000086</v>
      </c>
      <c r="IS24" s="15">
        <f t="shared" si="3"/>
        <v>3.7350000000000088</v>
      </c>
      <c r="IT24" s="15">
        <f t="shared" si="3"/>
        <v>3.7500000000000089</v>
      </c>
      <c r="IU24" s="15">
        <f t="shared" si="3"/>
        <v>3.765000000000009</v>
      </c>
      <c r="IV24" s="15">
        <f t="shared" si="3"/>
        <v>3.7800000000000091</v>
      </c>
      <c r="IW24" s="15">
        <f t="shared" si="3"/>
        <v>3.7950000000000093</v>
      </c>
      <c r="IX24" s="15">
        <f t="shared" si="3"/>
        <v>3.8100000000000094</v>
      </c>
      <c r="IY24" s="15">
        <f t="shared" si="3"/>
        <v>3.8250000000000095</v>
      </c>
      <c r="IZ24" s="15">
        <f t="shared" si="3"/>
        <v>3.8400000000000096</v>
      </c>
      <c r="JA24" s="15">
        <f t="shared" si="3"/>
        <v>3.8550000000000098</v>
      </c>
      <c r="JB24" s="15">
        <f t="shared" ref="JB24:LM24" si="4">JA24+0.015</f>
        <v>3.8700000000000099</v>
      </c>
      <c r="JC24" s="15">
        <f t="shared" si="4"/>
        <v>3.88500000000001</v>
      </c>
      <c r="JD24" s="15">
        <f t="shared" si="4"/>
        <v>3.9000000000000101</v>
      </c>
      <c r="JE24" s="15">
        <f t="shared" si="4"/>
        <v>3.9150000000000102</v>
      </c>
      <c r="JF24" s="15">
        <f t="shared" si="4"/>
        <v>3.9300000000000104</v>
      </c>
      <c r="JG24" s="15">
        <f t="shared" si="4"/>
        <v>3.9450000000000105</v>
      </c>
      <c r="JH24" s="15">
        <f t="shared" si="4"/>
        <v>3.9600000000000106</v>
      </c>
      <c r="JI24" s="15">
        <f t="shared" si="4"/>
        <v>3.9750000000000107</v>
      </c>
      <c r="JJ24" s="15">
        <f t="shared" si="4"/>
        <v>3.9900000000000109</v>
      </c>
      <c r="JK24" s="15">
        <f t="shared" si="4"/>
        <v>4.0050000000000106</v>
      </c>
      <c r="JL24" s="15">
        <f t="shared" si="4"/>
        <v>4.0200000000000102</v>
      </c>
      <c r="JM24" s="15">
        <f t="shared" si="4"/>
        <v>4.0350000000000099</v>
      </c>
      <c r="JN24" s="15">
        <f t="shared" si="4"/>
        <v>4.0500000000000096</v>
      </c>
      <c r="JO24" s="15">
        <f t="shared" si="4"/>
        <v>4.0650000000000093</v>
      </c>
      <c r="JP24" s="15">
        <f t="shared" si="4"/>
        <v>4.080000000000009</v>
      </c>
      <c r="JQ24" s="15">
        <f t="shared" si="4"/>
        <v>4.0950000000000086</v>
      </c>
      <c r="JR24" s="15">
        <f t="shared" si="4"/>
        <v>4.1100000000000083</v>
      </c>
      <c r="JS24" s="15">
        <f t="shared" si="4"/>
        <v>4.125000000000008</v>
      </c>
      <c r="JT24" s="15">
        <f t="shared" si="4"/>
        <v>4.1400000000000077</v>
      </c>
      <c r="JU24" s="15">
        <f t="shared" si="4"/>
        <v>4.1550000000000074</v>
      </c>
      <c r="JV24" s="15">
        <f t="shared" si="4"/>
        <v>4.170000000000007</v>
      </c>
      <c r="JW24" s="15">
        <f t="shared" si="4"/>
        <v>4.1850000000000067</v>
      </c>
      <c r="JX24" s="15">
        <f t="shared" si="4"/>
        <v>4.2000000000000064</v>
      </c>
      <c r="JY24" s="15">
        <f t="shared" si="4"/>
        <v>4.2150000000000061</v>
      </c>
      <c r="JZ24" s="15">
        <f t="shared" si="4"/>
        <v>4.2300000000000058</v>
      </c>
      <c r="KA24" s="15">
        <f t="shared" si="4"/>
        <v>4.2450000000000054</v>
      </c>
      <c r="KB24" s="15">
        <f t="shared" si="4"/>
        <v>4.2600000000000051</v>
      </c>
      <c r="KC24" s="15">
        <f t="shared" si="4"/>
        <v>4.2750000000000048</v>
      </c>
      <c r="KD24" s="15">
        <f t="shared" si="4"/>
        <v>4.2900000000000045</v>
      </c>
      <c r="KE24" s="15">
        <f t="shared" si="4"/>
        <v>4.3050000000000042</v>
      </c>
      <c r="KF24" s="15">
        <f t="shared" si="4"/>
        <v>4.3200000000000038</v>
      </c>
      <c r="KG24" s="15">
        <f t="shared" si="4"/>
        <v>4.3350000000000035</v>
      </c>
      <c r="KH24" s="15">
        <f t="shared" si="4"/>
        <v>4.3500000000000032</v>
      </c>
      <c r="KI24" s="15">
        <f t="shared" si="4"/>
        <v>4.3650000000000029</v>
      </c>
      <c r="KJ24" s="15">
        <f t="shared" si="4"/>
        <v>4.3800000000000026</v>
      </c>
      <c r="KK24" s="15">
        <f t="shared" si="4"/>
        <v>4.3950000000000022</v>
      </c>
      <c r="KL24" s="15">
        <f t="shared" si="4"/>
        <v>4.4100000000000019</v>
      </c>
      <c r="KM24" s="15">
        <f t="shared" si="4"/>
        <v>4.4250000000000016</v>
      </c>
      <c r="KN24" s="15">
        <f t="shared" si="4"/>
        <v>4.4400000000000013</v>
      </c>
      <c r="KO24" s="15">
        <f t="shared" si="4"/>
        <v>4.455000000000001</v>
      </c>
      <c r="KP24" s="15">
        <f t="shared" si="4"/>
        <v>4.4700000000000006</v>
      </c>
      <c r="KQ24" s="15">
        <f t="shared" si="4"/>
        <v>4.4850000000000003</v>
      </c>
      <c r="KR24" s="15">
        <f t="shared" si="4"/>
        <v>4.5</v>
      </c>
      <c r="KS24" s="15">
        <f t="shared" si="4"/>
        <v>4.5149999999999997</v>
      </c>
      <c r="KT24" s="15">
        <f t="shared" si="4"/>
        <v>4.5299999999999994</v>
      </c>
      <c r="KU24" s="15">
        <f t="shared" si="4"/>
        <v>4.544999999999999</v>
      </c>
      <c r="KV24" s="15">
        <f t="shared" si="4"/>
        <v>4.5599999999999987</v>
      </c>
      <c r="KW24" s="15">
        <f t="shared" si="4"/>
        <v>4.5749999999999984</v>
      </c>
      <c r="KX24" s="15">
        <f t="shared" si="4"/>
        <v>4.5899999999999981</v>
      </c>
      <c r="KY24" s="15">
        <f t="shared" si="4"/>
        <v>4.6049999999999978</v>
      </c>
      <c r="KZ24" s="15">
        <f t="shared" si="4"/>
        <v>4.6199999999999974</v>
      </c>
      <c r="LA24" s="15">
        <f t="shared" si="4"/>
        <v>4.6349999999999971</v>
      </c>
      <c r="LB24" s="15">
        <f t="shared" si="4"/>
        <v>4.6499999999999968</v>
      </c>
      <c r="LC24" s="15">
        <f t="shared" si="4"/>
        <v>4.6649999999999965</v>
      </c>
      <c r="LD24" s="15">
        <f t="shared" si="4"/>
        <v>4.6799999999999962</v>
      </c>
      <c r="LE24" s="15">
        <f t="shared" si="4"/>
        <v>4.6949999999999958</v>
      </c>
      <c r="LF24" s="15">
        <f t="shared" si="4"/>
        <v>4.7099999999999955</v>
      </c>
      <c r="LG24" s="15">
        <f t="shared" si="4"/>
        <v>4.7249999999999952</v>
      </c>
      <c r="LH24" s="15">
        <f t="shared" si="4"/>
        <v>4.7399999999999949</v>
      </c>
      <c r="LI24" s="15">
        <f t="shared" si="4"/>
        <v>4.7549999999999946</v>
      </c>
      <c r="LJ24" s="15">
        <f t="shared" si="4"/>
        <v>4.7699999999999942</v>
      </c>
      <c r="LK24" s="15">
        <f t="shared" si="4"/>
        <v>4.7849999999999939</v>
      </c>
      <c r="LL24" s="15">
        <f t="shared" si="4"/>
        <v>4.7999999999999936</v>
      </c>
      <c r="LM24" s="15">
        <f t="shared" si="4"/>
        <v>4.8149999999999933</v>
      </c>
      <c r="LN24" s="15">
        <f t="shared" ref="LN24:NY24" si="5">LM24+0.015</f>
        <v>4.829999999999993</v>
      </c>
      <c r="LO24" s="15">
        <f t="shared" si="5"/>
        <v>4.8449999999999926</v>
      </c>
      <c r="LP24" s="15">
        <f t="shared" si="5"/>
        <v>4.8599999999999923</v>
      </c>
      <c r="LQ24" s="15">
        <f t="shared" si="5"/>
        <v>4.874999999999992</v>
      </c>
      <c r="LR24" s="15">
        <f t="shared" si="5"/>
        <v>4.8899999999999917</v>
      </c>
      <c r="LS24" s="15">
        <f t="shared" si="5"/>
        <v>4.9049999999999914</v>
      </c>
      <c r="LT24" s="15">
        <f t="shared" si="5"/>
        <v>4.919999999999991</v>
      </c>
      <c r="LU24" s="15">
        <f t="shared" si="5"/>
        <v>4.9349999999999907</v>
      </c>
      <c r="LV24" s="15">
        <f t="shared" si="5"/>
        <v>4.9499999999999904</v>
      </c>
      <c r="LW24" s="15">
        <f t="shared" si="5"/>
        <v>4.9649999999999901</v>
      </c>
      <c r="LX24" s="15">
        <f t="shared" si="5"/>
        <v>4.9799999999999898</v>
      </c>
      <c r="LY24" s="15">
        <f t="shared" si="5"/>
        <v>4.9949999999999894</v>
      </c>
      <c r="LZ24" s="15">
        <f t="shared" si="5"/>
        <v>5.0099999999999891</v>
      </c>
      <c r="MA24" s="15">
        <f t="shared" si="5"/>
        <v>5.0249999999999888</v>
      </c>
      <c r="MB24" s="15">
        <f t="shared" si="5"/>
        <v>5.0399999999999885</v>
      </c>
      <c r="MC24" s="15">
        <f t="shared" si="5"/>
        <v>5.0549999999999882</v>
      </c>
      <c r="MD24" s="15">
        <f t="shared" si="5"/>
        <v>5.0699999999999878</v>
      </c>
      <c r="ME24" s="15">
        <f t="shared" si="5"/>
        <v>5.0849999999999875</v>
      </c>
      <c r="MF24" s="15">
        <f t="shared" si="5"/>
        <v>5.0999999999999872</v>
      </c>
      <c r="MG24" s="15">
        <f t="shared" si="5"/>
        <v>5.1149999999999869</v>
      </c>
      <c r="MH24" s="15">
        <f t="shared" si="5"/>
        <v>5.1299999999999866</v>
      </c>
      <c r="MI24" s="15">
        <f t="shared" si="5"/>
        <v>5.1449999999999863</v>
      </c>
      <c r="MJ24" s="15">
        <f t="shared" si="5"/>
        <v>5.1599999999999859</v>
      </c>
      <c r="MK24" s="15">
        <f t="shared" si="5"/>
        <v>5.1749999999999856</v>
      </c>
      <c r="ML24" s="15">
        <f t="shared" si="5"/>
        <v>5.1899999999999853</v>
      </c>
      <c r="MM24" s="15">
        <f t="shared" si="5"/>
        <v>5.204999999999985</v>
      </c>
      <c r="MN24" s="15">
        <f t="shared" si="5"/>
        <v>5.2199999999999847</v>
      </c>
      <c r="MO24" s="15">
        <f t="shared" si="5"/>
        <v>5.2349999999999843</v>
      </c>
      <c r="MP24" s="15">
        <f t="shared" si="5"/>
        <v>5.249999999999984</v>
      </c>
      <c r="MQ24" s="15">
        <f t="shared" si="5"/>
        <v>5.2649999999999837</v>
      </c>
      <c r="MR24" s="15">
        <f t="shared" si="5"/>
        <v>5.2799999999999834</v>
      </c>
      <c r="MS24" s="15">
        <f t="shared" si="5"/>
        <v>5.2949999999999831</v>
      </c>
      <c r="MT24" s="15">
        <f t="shared" si="5"/>
        <v>5.3099999999999827</v>
      </c>
      <c r="MU24" s="15">
        <f t="shared" si="5"/>
        <v>5.3249999999999824</v>
      </c>
      <c r="MV24" s="15">
        <f t="shared" si="5"/>
        <v>5.3399999999999821</v>
      </c>
      <c r="MW24" s="15">
        <f t="shared" si="5"/>
        <v>5.3549999999999818</v>
      </c>
      <c r="MX24" s="15">
        <f t="shared" si="5"/>
        <v>5.3699999999999815</v>
      </c>
      <c r="MY24" s="15">
        <f t="shared" si="5"/>
        <v>5.3849999999999811</v>
      </c>
      <c r="MZ24" s="15">
        <f t="shared" si="5"/>
        <v>5.3999999999999808</v>
      </c>
      <c r="NA24" s="15">
        <f t="shared" si="5"/>
        <v>5.4149999999999805</v>
      </c>
      <c r="NB24" s="15">
        <f t="shared" si="5"/>
        <v>5.4299999999999802</v>
      </c>
      <c r="NC24" s="15">
        <f t="shared" si="5"/>
        <v>5.4449999999999799</v>
      </c>
      <c r="ND24" s="15">
        <f t="shared" si="5"/>
        <v>5.4599999999999795</v>
      </c>
      <c r="NE24" s="15">
        <f t="shared" si="5"/>
        <v>5.4749999999999792</v>
      </c>
      <c r="NF24" s="15">
        <f t="shared" si="5"/>
        <v>5.4899999999999789</v>
      </c>
      <c r="NG24" s="15">
        <f t="shared" si="5"/>
        <v>5.5049999999999786</v>
      </c>
      <c r="NH24" s="15">
        <f t="shared" si="5"/>
        <v>5.5199999999999783</v>
      </c>
      <c r="NI24" s="15">
        <f t="shared" si="5"/>
        <v>5.5349999999999779</v>
      </c>
      <c r="NJ24" s="15">
        <f t="shared" si="5"/>
        <v>5.5499999999999776</v>
      </c>
      <c r="NK24" s="15">
        <f t="shared" si="5"/>
        <v>5.5649999999999773</v>
      </c>
      <c r="NL24" s="15">
        <f t="shared" si="5"/>
        <v>5.579999999999977</v>
      </c>
      <c r="NM24" s="15">
        <f t="shared" si="5"/>
        <v>5.5949999999999767</v>
      </c>
      <c r="NN24" s="15">
        <f t="shared" si="5"/>
        <v>5.6099999999999763</v>
      </c>
      <c r="NO24" s="15">
        <f t="shared" si="5"/>
        <v>5.624999999999976</v>
      </c>
      <c r="NP24" s="15">
        <f t="shared" si="5"/>
        <v>5.6399999999999757</v>
      </c>
      <c r="NQ24" s="15">
        <f t="shared" si="5"/>
        <v>5.6549999999999754</v>
      </c>
      <c r="NR24" s="15">
        <f t="shared" si="5"/>
        <v>5.6699999999999751</v>
      </c>
      <c r="NS24" s="15">
        <f t="shared" si="5"/>
        <v>5.6849999999999747</v>
      </c>
      <c r="NT24" s="15">
        <f t="shared" si="5"/>
        <v>5.6999999999999744</v>
      </c>
      <c r="NU24" s="15">
        <f t="shared" si="5"/>
        <v>5.7149999999999741</v>
      </c>
      <c r="NV24" s="15">
        <f t="shared" si="5"/>
        <v>5.7299999999999738</v>
      </c>
      <c r="NW24" s="15">
        <f t="shared" si="5"/>
        <v>5.7449999999999735</v>
      </c>
      <c r="NX24" s="15">
        <f t="shared" si="5"/>
        <v>5.7599999999999731</v>
      </c>
      <c r="NY24" s="15">
        <f t="shared" si="5"/>
        <v>5.7749999999999728</v>
      </c>
      <c r="NZ24" s="15">
        <f t="shared" ref="NZ24:QK24" si="6">NY24+0.015</f>
        <v>5.7899999999999725</v>
      </c>
      <c r="OA24" s="15">
        <f t="shared" si="6"/>
        <v>5.8049999999999722</v>
      </c>
      <c r="OB24" s="15">
        <f t="shared" si="6"/>
        <v>5.8199999999999719</v>
      </c>
      <c r="OC24" s="15">
        <f t="shared" si="6"/>
        <v>5.8349999999999715</v>
      </c>
      <c r="OD24" s="15">
        <f t="shared" si="6"/>
        <v>5.8499999999999712</v>
      </c>
      <c r="OE24" s="15">
        <f t="shared" si="6"/>
        <v>5.8649999999999709</v>
      </c>
      <c r="OF24" s="15">
        <f t="shared" si="6"/>
        <v>5.8799999999999706</v>
      </c>
      <c r="OG24" s="15">
        <f t="shared" si="6"/>
        <v>5.8949999999999703</v>
      </c>
      <c r="OH24" s="15">
        <f t="shared" si="6"/>
        <v>5.9099999999999699</v>
      </c>
      <c r="OI24" s="15">
        <f t="shared" si="6"/>
        <v>5.9249999999999696</v>
      </c>
      <c r="OJ24" s="15">
        <f t="shared" si="6"/>
        <v>5.9399999999999693</v>
      </c>
      <c r="OK24" s="15">
        <f t="shared" si="6"/>
        <v>5.954999999999969</v>
      </c>
      <c r="OL24" s="15">
        <f t="shared" si="6"/>
        <v>5.9699999999999687</v>
      </c>
      <c r="OM24" s="15">
        <f t="shared" si="6"/>
        <v>5.9849999999999683</v>
      </c>
      <c r="ON24" s="15">
        <f t="shared" si="6"/>
        <v>5.999999999999968</v>
      </c>
      <c r="OO24" s="15">
        <f t="shared" si="6"/>
        <v>6.0149999999999677</v>
      </c>
      <c r="OP24" s="15">
        <f t="shared" si="6"/>
        <v>6.0299999999999674</v>
      </c>
      <c r="OQ24" s="15">
        <f t="shared" si="6"/>
        <v>6.0449999999999671</v>
      </c>
      <c r="OR24" s="15">
        <f t="shared" si="6"/>
        <v>6.0599999999999667</v>
      </c>
      <c r="OS24" s="15">
        <f t="shared" si="6"/>
        <v>6.0749999999999664</v>
      </c>
      <c r="OT24" s="15">
        <f t="shared" si="6"/>
        <v>6.0899999999999661</v>
      </c>
      <c r="OU24" s="15">
        <f t="shared" si="6"/>
        <v>6.1049999999999658</v>
      </c>
      <c r="OV24" s="15">
        <f t="shared" si="6"/>
        <v>6.1199999999999655</v>
      </c>
      <c r="OW24" s="15">
        <f t="shared" si="6"/>
        <v>6.1349999999999651</v>
      </c>
      <c r="OX24" s="15">
        <f t="shared" si="6"/>
        <v>6.1499999999999648</v>
      </c>
      <c r="OY24" s="15">
        <f t="shared" si="6"/>
        <v>6.1649999999999645</v>
      </c>
      <c r="OZ24" s="15">
        <f t="shared" si="6"/>
        <v>6.1799999999999642</v>
      </c>
      <c r="PA24" s="15">
        <f t="shared" si="6"/>
        <v>6.1949999999999639</v>
      </c>
      <c r="PB24" s="15">
        <f t="shared" si="6"/>
        <v>6.2099999999999635</v>
      </c>
      <c r="PC24" s="15">
        <f t="shared" si="6"/>
        <v>6.2249999999999632</v>
      </c>
      <c r="PD24" s="15">
        <f t="shared" si="6"/>
        <v>6.2399999999999629</v>
      </c>
      <c r="PE24" s="15">
        <f t="shared" si="6"/>
        <v>6.2549999999999626</v>
      </c>
      <c r="PF24" s="15">
        <f t="shared" si="6"/>
        <v>6.2699999999999623</v>
      </c>
      <c r="PG24" s="15">
        <f t="shared" si="6"/>
        <v>6.284999999999962</v>
      </c>
      <c r="PH24" s="15">
        <f t="shared" si="6"/>
        <v>6.2999999999999616</v>
      </c>
      <c r="PI24" s="15">
        <f t="shared" si="6"/>
        <v>6.3149999999999613</v>
      </c>
      <c r="PJ24" s="15">
        <f t="shared" si="6"/>
        <v>6.329999999999961</v>
      </c>
      <c r="PK24" s="15">
        <f t="shared" si="6"/>
        <v>6.3449999999999607</v>
      </c>
      <c r="PL24" s="15">
        <f t="shared" si="6"/>
        <v>6.3599999999999604</v>
      </c>
      <c r="PM24" s="15">
        <f t="shared" si="6"/>
        <v>6.37499999999996</v>
      </c>
      <c r="PN24" s="15">
        <f t="shared" si="6"/>
        <v>6.3899999999999597</v>
      </c>
      <c r="PO24" s="15">
        <f t="shared" si="6"/>
        <v>6.4049999999999594</v>
      </c>
      <c r="PP24" s="15">
        <f t="shared" si="6"/>
        <v>6.4199999999999591</v>
      </c>
      <c r="PQ24" s="15">
        <f t="shared" si="6"/>
        <v>6.4349999999999588</v>
      </c>
      <c r="PR24" s="15">
        <f t="shared" si="6"/>
        <v>6.4499999999999584</v>
      </c>
      <c r="PS24" s="15">
        <f t="shared" si="6"/>
        <v>6.4649999999999581</v>
      </c>
      <c r="PT24" s="15">
        <f t="shared" si="6"/>
        <v>6.4799999999999578</v>
      </c>
      <c r="PU24" s="15">
        <f t="shared" si="6"/>
        <v>6.4949999999999575</v>
      </c>
      <c r="PV24" s="15">
        <f t="shared" si="6"/>
        <v>6.5099999999999572</v>
      </c>
      <c r="PW24" s="15">
        <f t="shared" si="6"/>
        <v>6.5249999999999568</v>
      </c>
      <c r="PX24" s="15">
        <f t="shared" si="6"/>
        <v>6.5399999999999565</v>
      </c>
      <c r="PY24" s="15">
        <f t="shared" si="6"/>
        <v>6.5549999999999562</v>
      </c>
      <c r="PZ24" s="15">
        <f t="shared" si="6"/>
        <v>6.5699999999999559</v>
      </c>
      <c r="QA24" s="15">
        <f t="shared" si="6"/>
        <v>6.5849999999999556</v>
      </c>
      <c r="QB24" s="15">
        <f t="shared" si="6"/>
        <v>6.5999999999999552</v>
      </c>
      <c r="QC24" s="15">
        <f t="shared" si="6"/>
        <v>6.6149999999999549</v>
      </c>
      <c r="QD24" s="15">
        <f t="shared" si="6"/>
        <v>6.6299999999999546</v>
      </c>
      <c r="QE24" s="15">
        <f t="shared" si="6"/>
        <v>6.6449999999999543</v>
      </c>
      <c r="QF24" s="15">
        <f t="shared" si="6"/>
        <v>6.659999999999954</v>
      </c>
      <c r="QG24" s="15">
        <f t="shared" si="6"/>
        <v>6.6749999999999536</v>
      </c>
      <c r="QH24" s="15">
        <f t="shared" si="6"/>
        <v>6.6899999999999533</v>
      </c>
      <c r="QI24" s="15">
        <f t="shared" si="6"/>
        <v>6.704999999999953</v>
      </c>
      <c r="QJ24" s="15">
        <f t="shared" si="6"/>
        <v>6.7199999999999527</v>
      </c>
      <c r="QK24" s="15">
        <f t="shared" si="6"/>
        <v>6.7349999999999524</v>
      </c>
      <c r="QL24" s="15">
        <f t="shared" ref="QL24:SW24" si="7">QK24+0.015</f>
        <v>6.749999999999952</v>
      </c>
      <c r="QM24" s="15">
        <f t="shared" si="7"/>
        <v>6.7649999999999517</v>
      </c>
      <c r="QN24" s="15">
        <f t="shared" si="7"/>
        <v>6.7799999999999514</v>
      </c>
      <c r="QO24" s="15">
        <f t="shared" si="7"/>
        <v>6.7949999999999511</v>
      </c>
      <c r="QP24" s="15">
        <f t="shared" si="7"/>
        <v>6.8099999999999508</v>
      </c>
      <c r="QQ24" s="15">
        <f t="shared" si="7"/>
        <v>6.8249999999999504</v>
      </c>
      <c r="QR24" s="15">
        <f t="shared" si="7"/>
        <v>6.8399999999999501</v>
      </c>
      <c r="QS24" s="15">
        <f t="shared" si="7"/>
        <v>6.8549999999999498</v>
      </c>
      <c r="QT24" s="15">
        <f t="shared" si="7"/>
        <v>6.8699999999999495</v>
      </c>
      <c r="QU24" s="15">
        <f t="shared" si="7"/>
        <v>6.8849999999999492</v>
      </c>
      <c r="QV24" s="15">
        <f t="shared" si="7"/>
        <v>6.8999999999999488</v>
      </c>
      <c r="QW24" s="15">
        <f t="shared" si="7"/>
        <v>6.9149999999999485</v>
      </c>
      <c r="QX24" s="15">
        <f t="shared" si="7"/>
        <v>6.9299999999999482</v>
      </c>
      <c r="QY24" s="15">
        <f t="shared" si="7"/>
        <v>6.9449999999999479</v>
      </c>
      <c r="QZ24" s="15">
        <f t="shared" si="7"/>
        <v>6.9599999999999476</v>
      </c>
      <c r="RA24" s="15">
        <f t="shared" si="7"/>
        <v>6.9749999999999472</v>
      </c>
      <c r="RB24" s="15">
        <f t="shared" si="7"/>
        <v>6.9899999999999469</v>
      </c>
      <c r="RC24" s="15">
        <f t="shared" si="7"/>
        <v>7.0049999999999466</v>
      </c>
      <c r="RD24" s="15">
        <f t="shared" si="7"/>
        <v>7.0199999999999463</v>
      </c>
      <c r="RE24" s="15">
        <f t="shared" si="7"/>
        <v>7.034999999999946</v>
      </c>
      <c r="RF24" s="15">
        <f t="shared" si="7"/>
        <v>7.0499999999999456</v>
      </c>
      <c r="RG24" s="15">
        <f t="shared" si="7"/>
        <v>7.0649999999999453</v>
      </c>
      <c r="RH24" s="15">
        <f t="shared" si="7"/>
        <v>7.079999999999945</v>
      </c>
      <c r="RI24" s="15">
        <f t="shared" si="7"/>
        <v>7.0949999999999447</v>
      </c>
      <c r="RJ24" s="15">
        <f t="shared" si="7"/>
        <v>7.1099999999999444</v>
      </c>
      <c r="RK24" s="15">
        <f t="shared" si="7"/>
        <v>7.124999999999944</v>
      </c>
      <c r="RL24" s="15">
        <f t="shared" si="7"/>
        <v>7.1399999999999437</v>
      </c>
      <c r="RM24" s="15">
        <f t="shared" si="7"/>
        <v>7.1549999999999434</v>
      </c>
      <c r="RN24" s="15">
        <f t="shared" si="7"/>
        <v>7.1699999999999431</v>
      </c>
      <c r="RO24" s="15">
        <f t="shared" si="7"/>
        <v>7.1849999999999428</v>
      </c>
      <c r="RP24" s="15">
        <f t="shared" si="7"/>
        <v>7.1999999999999424</v>
      </c>
      <c r="RQ24" s="15">
        <f t="shared" si="7"/>
        <v>7.2149999999999421</v>
      </c>
      <c r="RR24" s="15">
        <f t="shared" si="7"/>
        <v>7.2299999999999418</v>
      </c>
      <c r="RS24" s="15">
        <f t="shared" si="7"/>
        <v>7.2449999999999415</v>
      </c>
      <c r="RT24" s="15">
        <f t="shared" si="7"/>
        <v>7.2599999999999412</v>
      </c>
      <c r="RU24" s="15">
        <f t="shared" si="7"/>
        <v>7.2749999999999408</v>
      </c>
      <c r="RV24" s="15">
        <f t="shared" si="7"/>
        <v>7.2899999999999405</v>
      </c>
      <c r="RW24" s="15">
        <f t="shared" si="7"/>
        <v>7.3049999999999402</v>
      </c>
      <c r="RX24" s="15">
        <f t="shared" si="7"/>
        <v>7.3199999999999399</v>
      </c>
      <c r="RY24" s="15">
        <f t="shared" si="7"/>
        <v>7.3349999999999396</v>
      </c>
      <c r="RZ24" s="15">
        <f t="shared" si="7"/>
        <v>7.3499999999999392</v>
      </c>
      <c r="SA24" s="15">
        <f t="shared" si="7"/>
        <v>7.3649999999999389</v>
      </c>
      <c r="SB24" s="15">
        <f t="shared" si="7"/>
        <v>7.3799999999999386</v>
      </c>
      <c r="SC24" s="15">
        <f t="shared" si="7"/>
        <v>7.3949999999999383</v>
      </c>
      <c r="SD24" s="15">
        <f t="shared" si="7"/>
        <v>7.409999999999938</v>
      </c>
      <c r="SE24" s="15">
        <f t="shared" si="7"/>
        <v>7.4249999999999376</v>
      </c>
      <c r="SF24" s="15">
        <f t="shared" si="7"/>
        <v>7.4399999999999373</v>
      </c>
      <c r="SG24" s="15">
        <f t="shared" si="7"/>
        <v>7.454999999999937</v>
      </c>
      <c r="SH24" s="15">
        <f t="shared" si="7"/>
        <v>7.4699999999999367</v>
      </c>
      <c r="SI24" s="15">
        <f t="shared" si="7"/>
        <v>7.4849999999999364</v>
      </c>
      <c r="SJ24" s="15">
        <f t="shared" si="7"/>
        <v>7.4999999999999361</v>
      </c>
      <c r="SK24" s="15">
        <f t="shared" si="7"/>
        <v>7.5149999999999357</v>
      </c>
      <c r="SL24" s="15">
        <f t="shared" si="7"/>
        <v>7.5299999999999354</v>
      </c>
      <c r="SM24" s="15">
        <f t="shared" si="7"/>
        <v>7.5449999999999351</v>
      </c>
      <c r="SN24" s="15">
        <f t="shared" si="7"/>
        <v>7.5599999999999348</v>
      </c>
      <c r="SO24" s="15">
        <f t="shared" si="7"/>
        <v>7.5749999999999345</v>
      </c>
      <c r="SP24" s="15">
        <f t="shared" si="7"/>
        <v>7.5899999999999341</v>
      </c>
      <c r="SQ24" s="15">
        <f t="shared" si="7"/>
        <v>7.6049999999999338</v>
      </c>
      <c r="SR24" s="15">
        <f t="shared" si="7"/>
        <v>7.6199999999999335</v>
      </c>
      <c r="SS24" s="15">
        <f t="shared" si="7"/>
        <v>7.6349999999999332</v>
      </c>
      <c r="ST24" s="15">
        <f t="shared" si="7"/>
        <v>7.6499999999999329</v>
      </c>
      <c r="SU24" s="15">
        <f t="shared" si="7"/>
        <v>7.6649999999999325</v>
      </c>
      <c r="SV24" s="15">
        <f t="shared" si="7"/>
        <v>7.6799999999999322</v>
      </c>
      <c r="SW24" s="15">
        <f t="shared" si="7"/>
        <v>7.6949999999999319</v>
      </c>
      <c r="SX24" s="15">
        <f t="shared" ref="SX24:TC24" si="8">SW24+0.015</f>
        <v>7.7099999999999316</v>
      </c>
      <c r="SY24" s="15">
        <f t="shared" si="8"/>
        <v>7.7249999999999313</v>
      </c>
      <c r="SZ24" s="15">
        <f t="shared" si="8"/>
        <v>7.7399999999999309</v>
      </c>
      <c r="TA24" s="15">
        <f t="shared" si="8"/>
        <v>7.7549999999999306</v>
      </c>
      <c r="TB24" s="15">
        <f t="shared" si="8"/>
        <v>7.7699999999999303</v>
      </c>
      <c r="TC24" s="15">
        <f t="shared" si="8"/>
        <v>7.78499999999993</v>
      </c>
      <c r="TD24" s="15">
        <f t="shared" ref="TD24:VO24" si="9">TC24+0.015</f>
        <v>7.7999999999999297</v>
      </c>
      <c r="TE24" s="15">
        <f t="shared" si="9"/>
        <v>7.8149999999999293</v>
      </c>
      <c r="TF24" s="15">
        <f t="shared" si="9"/>
        <v>7.829999999999929</v>
      </c>
      <c r="TG24" s="15">
        <f t="shared" si="9"/>
        <v>7.8449999999999287</v>
      </c>
      <c r="TH24" s="15">
        <f t="shared" si="9"/>
        <v>7.8599999999999284</v>
      </c>
      <c r="TI24" s="15">
        <f t="shared" si="9"/>
        <v>7.8749999999999281</v>
      </c>
      <c r="TJ24" s="15">
        <f t="shared" si="9"/>
        <v>7.8899999999999277</v>
      </c>
      <c r="TK24" s="15">
        <f t="shared" si="9"/>
        <v>7.9049999999999274</v>
      </c>
      <c r="TL24" s="15">
        <f t="shared" si="9"/>
        <v>7.9199999999999271</v>
      </c>
      <c r="TM24" s="15">
        <f t="shared" si="9"/>
        <v>7.9349999999999268</v>
      </c>
      <c r="TN24" s="15">
        <f t="shared" si="9"/>
        <v>7.9499999999999265</v>
      </c>
      <c r="TO24" s="15">
        <f t="shared" si="9"/>
        <v>7.9649999999999261</v>
      </c>
      <c r="TP24" s="15">
        <f t="shared" si="9"/>
        <v>7.9799999999999258</v>
      </c>
      <c r="TQ24" s="15">
        <f t="shared" si="9"/>
        <v>7.9949999999999255</v>
      </c>
      <c r="TR24" s="15">
        <f t="shared" si="9"/>
        <v>8.0099999999999252</v>
      </c>
      <c r="TS24" s="15">
        <f t="shared" si="9"/>
        <v>8.0249999999999257</v>
      </c>
      <c r="TT24" s="15">
        <f t="shared" si="9"/>
        <v>8.0399999999999263</v>
      </c>
      <c r="TU24" s="15">
        <f t="shared" si="9"/>
        <v>8.0549999999999269</v>
      </c>
      <c r="TV24" s="15">
        <f t="shared" si="9"/>
        <v>8.0699999999999275</v>
      </c>
      <c r="TW24" s="15">
        <f t="shared" si="9"/>
        <v>8.084999999999928</v>
      </c>
      <c r="TX24" s="15">
        <f t="shared" si="9"/>
        <v>8.0999999999999286</v>
      </c>
      <c r="TY24" s="15">
        <f t="shared" si="9"/>
        <v>8.1149999999999292</v>
      </c>
      <c r="TZ24" s="15">
        <f t="shared" si="9"/>
        <v>8.1299999999999297</v>
      </c>
      <c r="UA24" s="15">
        <f t="shared" si="9"/>
        <v>8.1449999999999303</v>
      </c>
      <c r="UB24" s="15">
        <f t="shared" si="9"/>
        <v>8.1599999999999309</v>
      </c>
      <c r="UC24" s="15">
        <f t="shared" si="9"/>
        <v>8.1749999999999314</v>
      </c>
      <c r="UD24" s="15">
        <f t="shared" si="9"/>
        <v>8.189999999999932</v>
      </c>
      <c r="UE24" s="15">
        <f t="shared" si="9"/>
        <v>8.2049999999999326</v>
      </c>
      <c r="UF24" s="15">
        <f t="shared" si="9"/>
        <v>8.2199999999999331</v>
      </c>
      <c r="UG24" s="15">
        <f t="shared" si="9"/>
        <v>8.2349999999999337</v>
      </c>
      <c r="UH24" s="15">
        <f t="shared" si="9"/>
        <v>8.2499999999999343</v>
      </c>
      <c r="UI24" s="15">
        <f t="shared" si="9"/>
        <v>8.2649999999999348</v>
      </c>
      <c r="UJ24" s="15">
        <f t="shared" si="9"/>
        <v>8.2799999999999354</v>
      </c>
      <c r="UK24" s="15">
        <f t="shared" si="9"/>
        <v>8.294999999999936</v>
      </c>
      <c r="UL24" s="15">
        <f t="shared" si="9"/>
        <v>8.3099999999999365</v>
      </c>
      <c r="UM24" s="15">
        <f t="shared" si="9"/>
        <v>8.3249999999999371</v>
      </c>
      <c r="UN24" s="15">
        <f t="shared" si="9"/>
        <v>8.3399999999999377</v>
      </c>
      <c r="UO24" s="15">
        <f t="shared" si="9"/>
        <v>8.3549999999999383</v>
      </c>
      <c r="UP24" s="15">
        <f t="shared" si="9"/>
        <v>8.3699999999999388</v>
      </c>
      <c r="UQ24" s="15">
        <f t="shared" si="9"/>
        <v>8.3849999999999394</v>
      </c>
      <c r="UR24" s="15">
        <f t="shared" si="9"/>
        <v>8.39999999999994</v>
      </c>
      <c r="US24" s="15">
        <f t="shared" si="9"/>
        <v>8.4149999999999405</v>
      </c>
      <c r="UT24" s="15">
        <f t="shared" si="9"/>
        <v>8.4299999999999411</v>
      </c>
      <c r="UU24" s="15">
        <f t="shared" si="9"/>
        <v>8.4449999999999417</v>
      </c>
      <c r="UV24" s="15">
        <f t="shared" si="9"/>
        <v>8.4599999999999422</v>
      </c>
      <c r="UW24" s="15">
        <f t="shared" si="9"/>
        <v>8.4749999999999428</v>
      </c>
      <c r="UX24" s="15">
        <f t="shared" si="9"/>
        <v>8.4899999999999434</v>
      </c>
      <c r="UY24" s="15">
        <f t="shared" si="9"/>
        <v>8.5049999999999439</v>
      </c>
      <c r="UZ24" s="15">
        <f t="shared" si="9"/>
        <v>8.5199999999999445</v>
      </c>
      <c r="VA24" s="15">
        <f t="shared" si="9"/>
        <v>8.5349999999999451</v>
      </c>
      <c r="VB24" s="15">
        <f t="shared" si="9"/>
        <v>8.5499999999999456</v>
      </c>
      <c r="VC24" s="15">
        <f t="shared" si="9"/>
        <v>8.5649999999999462</v>
      </c>
      <c r="VD24" s="15">
        <f t="shared" si="9"/>
        <v>8.5799999999999468</v>
      </c>
      <c r="VE24" s="15">
        <f t="shared" si="9"/>
        <v>8.5949999999999473</v>
      </c>
      <c r="VF24" s="15">
        <f t="shared" si="9"/>
        <v>8.6099999999999479</v>
      </c>
      <c r="VG24" s="15">
        <f t="shared" si="9"/>
        <v>8.6249999999999485</v>
      </c>
      <c r="VH24" s="15">
        <f t="shared" si="9"/>
        <v>8.6399999999999491</v>
      </c>
      <c r="VI24" s="15">
        <f t="shared" si="9"/>
        <v>8.6549999999999496</v>
      </c>
      <c r="VJ24" s="15">
        <f t="shared" si="9"/>
        <v>8.6699999999999502</v>
      </c>
      <c r="VK24" s="15">
        <f t="shared" si="9"/>
        <v>8.6849999999999508</v>
      </c>
      <c r="VL24" s="15">
        <f t="shared" si="9"/>
        <v>8.6999999999999513</v>
      </c>
      <c r="VM24" s="15">
        <f t="shared" si="9"/>
        <v>8.7149999999999519</v>
      </c>
      <c r="VN24" s="15">
        <f t="shared" si="9"/>
        <v>8.7299999999999525</v>
      </c>
      <c r="VO24" s="15">
        <f t="shared" si="9"/>
        <v>8.744999999999953</v>
      </c>
      <c r="VP24" s="15">
        <f t="shared" ref="VP24:YA24" si="10">VO24+0.015</f>
        <v>8.7599999999999536</v>
      </c>
      <c r="VQ24" s="15">
        <f t="shared" si="10"/>
        <v>8.7749999999999542</v>
      </c>
      <c r="VR24" s="15">
        <f t="shared" si="10"/>
        <v>8.7899999999999547</v>
      </c>
      <c r="VS24" s="15">
        <f t="shared" si="10"/>
        <v>8.8049999999999553</v>
      </c>
      <c r="VT24" s="15">
        <f t="shared" si="10"/>
        <v>8.8199999999999559</v>
      </c>
      <c r="VU24" s="15">
        <f t="shared" si="10"/>
        <v>8.8349999999999564</v>
      </c>
      <c r="VV24" s="15">
        <f t="shared" si="10"/>
        <v>8.849999999999957</v>
      </c>
      <c r="VW24" s="15">
        <f t="shared" si="10"/>
        <v>8.8649999999999576</v>
      </c>
      <c r="VX24" s="15">
        <f t="shared" si="10"/>
        <v>8.8799999999999581</v>
      </c>
      <c r="VY24" s="15">
        <f t="shared" si="10"/>
        <v>8.8949999999999587</v>
      </c>
      <c r="VZ24" s="15">
        <f t="shared" si="10"/>
        <v>8.9099999999999593</v>
      </c>
      <c r="WA24" s="15">
        <f t="shared" si="10"/>
        <v>8.9249999999999599</v>
      </c>
      <c r="WB24" s="15">
        <f t="shared" si="10"/>
        <v>8.9399999999999604</v>
      </c>
      <c r="WC24" s="15">
        <f t="shared" si="10"/>
        <v>8.954999999999961</v>
      </c>
      <c r="WD24" s="15">
        <f t="shared" si="10"/>
        <v>8.9699999999999616</v>
      </c>
      <c r="WE24" s="15">
        <f t="shared" si="10"/>
        <v>8.9849999999999621</v>
      </c>
      <c r="WF24" s="15">
        <f t="shared" si="10"/>
        <v>8.9999999999999627</v>
      </c>
      <c r="WG24" s="15">
        <f t="shared" si="10"/>
        <v>9.0149999999999633</v>
      </c>
      <c r="WH24" s="15">
        <f t="shared" si="10"/>
        <v>9.0299999999999638</v>
      </c>
      <c r="WI24" s="15">
        <f t="shared" si="10"/>
        <v>9.0449999999999644</v>
      </c>
      <c r="WJ24" s="15">
        <f t="shared" si="10"/>
        <v>9.059999999999965</v>
      </c>
      <c r="WK24" s="15">
        <f t="shared" si="10"/>
        <v>9.0749999999999655</v>
      </c>
      <c r="WL24" s="15">
        <f t="shared" si="10"/>
        <v>9.0899999999999661</v>
      </c>
      <c r="WM24" s="15">
        <f t="shared" si="10"/>
        <v>9.1049999999999667</v>
      </c>
      <c r="WN24" s="15">
        <f t="shared" si="10"/>
        <v>9.1199999999999672</v>
      </c>
      <c r="WO24" s="15">
        <f t="shared" si="10"/>
        <v>9.1349999999999678</v>
      </c>
      <c r="WP24" s="15">
        <f t="shared" si="10"/>
        <v>9.1499999999999684</v>
      </c>
      <c r="WQ24" s="15">
        <f t="shared" si="10"/>
        <v>9.1649999999999689</v>
      </c>
      <c r="WR24" s="15">
        <f t="shared" si="10"/>
        <v>9.1799999999999695</v>
      </c>
      <c r="WS24" s="15">
        <f t="shared" si="10"/>
        <v>9.1949999999999701</v>
      </c>
      <c r="WT24" s="15">
        <f t="shared" si="10"/>
        <v>9.2099999999999707</v>
      </c>
      <c r="WU24" s="15">
        <f t="shared" si="10"/>
        <v>9.2249999999999712</v>
      </c>
      <c r="WV24" s="15">
        <f t="shared" si="10"/>
        <v>9.2399999999999718</v>
      </c>
      <c r="WW24" s="15">
        <f t="shared" si="10"/>
        <v>9.2549999999999724</v>
      </c>
      <c r="WX24" s="15">
        <f t="shared" si="10"/>
        <v>9.2699999999999729</v>
      </c>
      <c r="WY24" s="15">
        <f t="shared" si="10"/>
        <v>9.2849999999999735</v>
      </c>
      <c r="WZ24" s="15">
        <f t="shared" si="10"/>
        <v>9.2999999999999741</v>
      </c>
      <c r="XA24" s="15">
        <f t="shared" si="10"/>
        <v>9.3149999999999746</v>
      </c>
      <c r="XB24" s="15">
        <f t="shared" si="10"/>
        <v>9.3299999999999752</v>
      </c>
      <c r="XC24" s="15">
        <f t="shared" si="10"/>
        <v>9.3449999999999758</v>
      </c>
      <c r="XD24" s="15">
        <f t="shared" si="10"/>
        <v>9.3599999999999763</v>
      </c>
      <c r="XE24" s="15">
        <f t="shared" si="10"/>
        <v>9.3749999999999769</v>
      </c>
      <c r="XF24" s="15">
        <f t="shared" si="10"/>
        <v>9.3899999999999775</v>
      </c>
      <c r="XG24" s="15">
        <f t="shared" si="10"/>
        <v>9.404999999999978</v>
      </c>
      <c r="XH24" s="15">
        <f t="shared" si="10"/>
        <v>9.4199999999999786</v>
      </c>
      <c r="XI24" s="15">
        <f t="shared" si="10"/>
        <v>9.4349999999999792</v>
      </c>
      <c r="XJ24" s="15">
        <f t="shared" si="10"/>
        <v>9.4499999999999797</v>
      </c>
      <c r="XK24" s="15">
        <f t="shared" si="10"/>
        <v>9.4649999999999803</v>
      </c>
      <c r="XL24" s="15">
        <f t="shared" si="10"/>
        <v>9.4799999999999809</v>
      </c>
      <c r="XM24" s="15">
        <f t="shared" si="10"/>
        <v>9.4949999999999815</v>
      </c>
      <c r="XN24" s="15">
        <f t="shared" si="10"/>
        <v>9.509999999999982</v>
      </c>
      <c r="XO24" s="15">
        <f t="shared" si="10"/>
        <v>9.5249999999999826</v>
      </c>
      <c r="XP24" s="15">
        <f t="shared" si="10"/>
        <v>9.5399999999999832</v>
      </c>
      <c r="XQ24" s="15">
        <f t="shared" si="10"/>
        <v>9.5549999999999837</v>
      </c>
      <c r="XR24" s="15">
        <f t="shared" si="10"/>
        <v>9.5699999999999843</v>
      </c>
      <c r="XS24" s="15">
        <f t="shared" si="10"/>
        <v>9.5849999999999849</v>
      </c>
      <c r="XT24" s="15">
        <f t="shared" si="10"/>
        <v>9.5999999999999854</v>
      </c>
      <c r="XU24" s="15">
        <f t="shared" si="10"/>
        <v>9.614999999999986</v>
      </c>
      <c r="XV24" s="15">
        <f t="shared" si="10"/>
        <v>9.6299999999999866</v>
      </c>
      <c r="XW24" s="15">
        <f t="shared" si="10"/>
        <v>9.6449999999999871</v>
      </c>
      <c r="XX24" s="15">
        <f t="shared" si="10"/>
        <v>9.6599999999999877</v>
      </c>
      <c r="XY24" s="15">
        <f t="shared" si="10"/>
        <v>9.6749999999999883</v>
      </c>
      <c r="XZ24" s="15">
        <f t="shared" si="10"/>
        <v>9.6899999999999888</v>
      </c>
      <c r="YA24" s="15">
        <f t="shared" si="10"/>
        <v>9.7049999999999894</v>
      </c>
      <c r="YB24" s="15">
        <f t="shared" ref="YB24:AAM24" si="11">YA24+0.015</f>
        <v>9.71999999999999</v>
      </c>
      <c r="YC24" s="15">
        <f t="shared" si="11"/>
        <v>9.7349999999999905</v>
      </c>
      <c r="YD24" s="15">
        <f t="shared" si="11"/>
        <v>9.7499999999999911</v>
      </c>
      <c r="YE24" s="15">
        <f t="shared" si="11"/>
        <v>9.7649999999999917</v>
      </c>
      <c r="YF24" s="15">
        <f t="shared" si="11"/>
        <v>9.7799999999999923</v>
      </c>
      <c r="YG24" s="15">
        <f t="shared" si="11"/>
        <v>9.7949999999999928</v>
      </c>
      <c r="YH24" s="15">
        <f t="shared" si="11"/>
        <v>9.8099999999999934</v>
      </c>
      <c r="YI24" s="15">
        <f t="shared" si="11"/>
        <v>9.824999999999994</v>
      </c>
      <c r="YJ24" s="15">
        <f t="shared" si="11"/>
        <v>9.8399999999999945</v>
      </c>
      <c r="YK24" s="15">
        <f t="shared" si="11"/>
        <v>9.8549999999999951</v>
      </c>
      <c r="YL24" s="15">
        <f t="shared" si="11"/>
        <v>9.8699999999999957</v>
      </c>
      <c r="YM24" s="15">
        <f t="shared" si="11"/>
        <v>9.8849999999999962</v>
      </c>
      <c r="YN24" s="15">
        <f t="shared" si="11"/>
        <v>9.8999999999999968</v>
      </c>
      <c r="YO24" s="15">
        <f t="shared" si="11"/>
        <v>9.9149999999999974</v>
      </c>
      <c r="YP24" s="15">
        <f t="shared" si="11"/>
        <v>9.9299999999999979</v>
      </c>
      <c r="YQ24" s="15">
        <f t="shared" si="11"/>
        <v>9.9449999999999985</v>
      </c>
      <c r="YR24" s="15">
        <f t="shared" si="11"/>
        <v>9.9599999999999991</v>
      </c>
      <c r="YS24" s="15">
        <f t="shared" si="11"/>
        <v>9.9749999999999996</v>
      </c>
      <c r="YT24" s="15">
        <f t="shared" si="11"/>
        <v>9.99</v>
      </c>
      <c r="YU24" s="15">
        <f t="shared" si="11"/>
        <v>10.005000000000001</v>
      </c>
      <c r="YV24" s="15">
        <f t="shared" si="11"/>
        <v>10.020000000000001</v>
      </c>
      <c r="YW24" s="15">
        <f t="shared" si="11"/>
        <v>10.035000000000002</v>
      </c>
      <c r="YX24" s="15">
        <f t="shared" si="11"/>
        <v>10.050000000000002</v>
      </c>
      <c r="YY24" s="15">
        <f t="shared" si="11"/>
        <v>10.065000000000003</v>
      </c>
      <c r="YZ24" s="15">
        <f t="shared" si="11"/>
        <v>10.080000000000004</v>
      </c>
      <c r="ZA24" s="15">
        <f t="shared" si="11"/>
        <v>10.095000000000004</v>
      </c>
      <c r="ZB24" s="15">
        <f t="shared" si="11"/>
        <v>10.110000000000005</v>
      </c>
      <c r="ZC24" s="15">
        <f t="shared" si="11"/>
        <v>10.125000000000005</v>
      </c>
      <c r="ZD24" s="15">
        <f t="shared" si="11"/>
        <v>10.140000000000006</v>
      </c>
      <c r="ZE24" s="15">
        <f t="shared" si="11"/>
        <v>10.155000000000006</v>
      </c>
      <c r="ZF24" s="15">
        <f t="shared" si="11"/>
        <v>10.170000000000007</v>
      </c>
      <c r="ZG24" s="15">
        <f t="shared" si="11"/>
        <v>10.185000000000008</v>
      </c>
      <c r="ZH24" s="15">
        <f t="shared" si="11"/>
        <v>10.200000000000008</v>
      </c>
      <c r="ZI24" s="15">
        <f t="shared" si="11"/>
        <v>10.215000000000009</v>
      </c>
      <c r="ZJ24" s="15">
        <f t="shared" si="11"/>
        <v>10.230000000000009</v>
      </c>
      <c r="ZK24" s="15">
        <f t="shared" si="11"/>
        <v>10.24500000000001</v>
      </c>
      <c r="ZL24" s="15">
        <f t="shared" si="11"/>
        <v>10.26000000000001</v>
      </c>
      <c r="ZM24" s="15">
        <f t="shared" si="11"/>
        <v>10.275000000000011</v>
      </c>
      <c r="ZN24" s="15">
        <f t="shared" si="11"/>
        <v>10.290000000000012</v>
      </c>
      <c r="ZO24" s="15">
        <f t="shared" si="11"/>
        <v>10.305000000000012</v>
      </c>
      <c r="ZP24" s="15">
        <f t="shared" si="11"/>
        <v>10.320000000000013</v>
      </c>
      <c r="ZQ24" s="15">
        <f t="shared" si="11"/>
        <v>10.335000000000013</v>
      </c>
      <c r="ZR24" s="15">
        <f t="shared" si="11"/>
        <v>10.350000000000014</v>
      </c>
      <c r="ZS24" s="15">
        <f t="shared" si="11"/>
        <v>10.365000000000014</v>
      </c>
      <c r="ZT24" s="15">
        <f t="shared" si="11"/>
        <v>10.380000000000015</v>
      </c>
      <c r="ZU24" s="15">
        <f t="shared" si="11"/>
        <v>10.395000000000016</v>
      </c>
      <c r="ZV24" s="15">
        <f t="shared" si="11"/>
        <v>10.410000000000016</v>
      </c>
      <c r="ZW24" s="15">
        <f t="shared" si="11"/>
        <v>10.425000000000017</v>
      </c>
      <c r="ZX24" s="15">
        <f t="shared" si="11"/>
        <v>10.440000000000017</v>
      </c>
      <c r="ZY24" s="15">
        <f t="shared" si="11"/>
        <v>10.455000000000018</v>
      </c>
      <c r="ZZ24" s="15">
        <f t="shared" si="11"/>
        <v>10.470000000000018</v>
      </c>
      <c r="AAA24" s="15">
        <f t="shared" si="11"/>
        <v>10.485000000000019</v>
      </c>
      <c r="AAB24" s="15">
        <f t="shared" si="11"/>
        <v>10.50000000000002</v>
      </c>
      <c r="AAC24" s="15">
        <f t="shared" si="11"/>
        <v>10.51500000000002</v>
      </c>
      <c r="AAD24" s="15">
        <f t="shared" si="11"/>
        <v>10.530000000000021</v>
      </c>
      <c r="AAE24" s="15">
        <f t="shared" si="11"/>
        <v>10.545000000000021</v>
      </c>
      <c r="AAF24" s="15">
        <f t="shared" si="11"/>
        <v>10.560000000000022</v>
      </c>
      <c r="AAG24" s="15">
        <f t="shared" si="11"/>
        <v>10.575000000000022</v>
      </c>
      <c r="AAH24" s="15">
        <f t="shared" si="11"/>
        <v>10.590000000000023</v>
      </c>
      <c r="AAI24" s="15">
        <f t="shared" si="11"/>
        <v>10.605000000000024</v>
      </c>
      <c r="AAJ24" s="15">
        <f t="shared" si="11"/>
        <v>10.620000000000024</v>
      </c>
      <c r="AAK24" s="15">
        <f t="shared" si="11"/>
        <v>10.635000000000025</v>
      </c>
      <c r="AAL24" s="15">
        <f t="shared" si="11"/>
        <v>10.650000000000025</v>
      </c>
      <c r="AAM24" s="15">
        <f t="shared" si="11"/>
        <v>10.665000000000026</v>
      </c>
      <c r="AAN24" s="15">
        <f t="shared" ref="AAN24:ACR24" si="12">AAM24+0.015</f>
        <v>10.680000000000026</v>
      </c>
      <c r="AAO24" s="15">
        <f t="shared" si="12"/>
        <v>10.695000000000027</v>
      </c>
      <c r="AAP24" s="15">
        <f t="shared" si="12"/>
        <v>10.710000000000027</v>
      </c>
      <c r="AAQ24" s="15">
        <f t="shared" si="12"/>
        <v>10.725000000000028</v>
      </c>
      <c r="AAR24" s="15">
        <f t="shared" si="12"/>
        <v>10.740000000000029</v>
      </c>
      <c r="AAS24" s="15">
        <f t="shared" si="12"/>
        <v>10.755000000000029</v>
      </c>
      <c r="AAT24" s="15">
        <f t="shared" si="12"/>
        <v>10.77000000000003</v>
      </c>
      <c r="AAU24" s="15">
        <f t="shared" si="12"/>
        <v>10.78500000000003</v>
      </c>
      <c r="AAV24" s="15">
        <f t="shared" si="12"/>
        <v>10.800000000000031</v>
      </c>
      <c r="AAW24" s="15">
        <f t="shared" si="12"/>
        <v>10.815000000000031</v>
      </c>
      <c r="AAX24" s="15">
        <f t="shared" si="12"/>
        <v>10.830000000000032</v>
      </c>
      <c r="AAY24" s="15">
        <f t="shared" si="12"/>
        <v>10.845000000000033</v>
      </c>
      <c r="AAZ24" s="15">
        <f t="shared" si="12"/>
        <v>10.860000000000033</v>
      </c>
      <c r="ABA24" s="15">
        <f t="shared" si="12"/>
        <v>10.875000000000034</v>
      </c>
      <c r="ABB24" s="15">
        <f t="shared" si="12"/>
        <v>10.890000000000034</v>
      </c>
      <c r="ABC24" s="15">
        <f t="shared" si="12"/>
        <v>10.905000000000035</v>
      </c>
      <c r="ABD24" s="15">
        <f t="shared" si="12"/>
        <v>10.920000000000035</v>
      </c>
      <c r="ABE24" s="15">
        <f t="shared" si="12"/>
        <v>10.935000000000036</v>
      </c>
      <c r="ABF24" s="15">
        <f t="shared" si="12"/>
        <v>10.950000000000037</v>
      </c>
      <c r="ABG24" s="15">
        <f t="shared" si="12"/>
        <v>10.965000000000037</v>
      </c>
      <c r="ABH24" s="15">
        <f t="shared" si="12"/>
        <v>10.980000000000038</v>
      </c>
      <c r="ABI24" s="15">
        <f t="shared" si="12"/>
        <v>10.995000000000038</v>
      </c>
      <c r="ABJ24" s="15">
        <f t="shared" si="12"/>
        <v>11.010000000000039</v>
      </c>
      <c r="ABK24" s="15">
        <f t="shared" si="12"/>
        <v>11.025000000000039</v>
      </c>
      <c r="ABL24" s="15">
        <f t="shared" si="12"/>
        <v>11.04000000000004</v>
      </c>
      <c r="ABM24" s="15">
        <f t="shared" si="12"/>
        <v>11.055000000000041</v>
      </c>
      <c r="ABN24" s="15">
        <f t="shared" si="12"/>
        <v>11.070000000000041</v>
      </c>
      <c r="ABO24" s="15">
        <f t="shared" si="12"/>
        <v>11.085000000000042</v>
      </c>
      <c r="ABP24" s="15">
        <f t="shared" si="12"/>
        <v>11.100000000000042</v>
      </c>
      <c r="ABQ24" s="15">
        <f t="shared" si="12"/>
        <v>11.115000000000043</v>
      </c>
      <c r="ABR24" s="15">
        <f t="shared" si="12"/>
        <v>11.130000000000043</v>
      </c>
      <c r="ABS24" s="15">
        <f t="shared" si="12"/>
        <v>11.145000000000044</v>
      </c>
      <c r="ABT24" s="15">
        <f t="shared" si="12"/>
        <v>11.160000000000045</v>
      </c>
      <c r="ABU24" s="15">
        <f t="shared" si="12"/>
        <v>11.175000000000045</v>
      </c>
      <c r="ABV24" s="15">
        <f t="shared" si="12"/>
        <v>11.190000000000046</v>
      </c>
      <c r="ABW24" s="15">
        <f t="shared" si="12"/>
        <v>11.205000000000046</v>
      </c>
      <c r="ABX24" s="15">
        <f t="shared" si="12"/>
        <v>11.220000000000047</v>
      </c>
      <c r="ABY24" s="15">
        <f t="shared" si="12"/>
        <v>11.235000000000047</v>
      </c>
      <c r="ABZ24" s="15">
        <f t="shared" si="12"/>
        <v>11.250000000000048</v>
      </c>
      <c r="ACA24" s="15">
        <f t="shared" si="12"/>
        <v>11.265000000000049</v>
      </c>
      <c r="ACB24" s="15">
        <f t="shared" si="12"/>
        <v>11.280000000000049</v>
      </c>
      <c r="ACC24" s="15">
        <f t="shared" si="12"/>
        <v>11.29500000000005</v>
      </c>
      <c r="ACD24" s="15">
        <f t="shared" si="12"/>
        <v>11.31000000000005</v>
      </c>
      <c r="ACE24" s="15">
        <f t="shared" si="12"/>
        <v>11.325000000000051</v>
      </c>
      <c r="ACF24" s="15">
        <f t="shared" si="12"/>
        <v>11.340000000000051</v>
      </c>
      <c r="ACG24" s="15">
        <f t="shared" si="12"/>
        <v>11.355000000000052</v>
      </c>
      <c r="ACH24" s="15">
        <f t="shared" si="12"/>
        <v>11.370000000000053</v>
      </c>
      <c r="ACI24" s="15">
        <f t="shared" si="12"/>
        <v>11.385000000000053</v>
      </c>
      <c r="ACJ24" s="15">
        <f t="shared" si="12"/>
        <v>11.400000000000054</v>
      </c>
      <c r="ACK24" s="15">
        <f t="shared" si="12"/>
        <v>11.415000000000054</v>
      </c>
      <c r="ACL24" s="15">
        <f t="shared" si="12"/>
        <v>11.430000000000055</v>
      </c>
      <c r="ACM24" s="15">
        <f t="shared" si="12"/>
        <v>11.445000000000055</v>
      </c>
      <c r="ACN24" s="15">
        <f t="shared" si="12"/>
        <v>11.460000000000056</v>
      </c>
      <c r="ACO24" s="15">
        <f t="shared" si="12"/>
        <v>11.475000000000056</v>
      </c>
      <c r="ACP24" s="15">
        <f t="shared" si="12"/>
        <v>11.490000000000057</v>
      </c>
      <c r="ACQ24" s="15">
        <f t="shared" si="12"/>
        <v>11.505000000000058</v>
      </c>
      <c r="ACR24" s="15">
        <f t="shared" si="12"/>
        <v>11.520000000000058</v>
      </c>
      <c r="ACS24" s="15">
        <f t="shared" ref="ACS24:AFD24" si="13">ACR24+0.015</f>
        <v>11.535000000000059</v>
      </c>
      <c r="ACT24" s="15">
        <f t="shared" si="13"/>
        <v>11.550000000000059</v>
      </c>
      <c r="ACU24" s="15">
        <f t="shared" si="13"/>
        <v>11.56500000000006</v>
      </c>
      <c r="ACV24" s="15">
        <f t="shared" si="13"/>
        <v>11.58000000000006</v>
      </c>
      <c r="ACW24" s="15">
        <f t="shared" si="13"/>
        <v>11.595000000000061</v>
      </c>
      <c r="ACX24" s="15">
        <f t="shared" si="13"/>
        <v>11.610000000000062</v>
      </c>
      <c r="ACY24" s="15">
        <f t="shared" si="13"/>
        <v>11.625000000000062</v>
      </c>
      <c r="ACZ24" s="15">
        <f t="shared" si="13"/>
        <v>11.640000000000063</v>
      </c>
      <c r="ADA24" s="15">
        <f t="shared" si="13"/>
        <v>11.655000000000063</v>
      </c>
      <c r="ADB24" s="15">
        <f t="shared" si="13"/>
        <v>11.670000000000064</v>
      </c>
      <c r="ADC24" s="15">
        <f t="shared" si="13"/>
        <v>11.685000000000064</v>
      </c>
      <c r="ADD24" s="15">
        <f t="shared" si="13"/>
        <v>11.700000000000065</v>
      </c>
      <c r="ADE24" s="15">
        <f t="shared" si="13"/>
        <v>11.715000000000066</v>
      </c>
      <c r="ADF24" s="15">
        <f t="shared" si="13"/>
        <v>11.730000000000066</v>
      </c>
      <c r="ADG24" s="15">
        <f t="shared" si="13"/>
        <v>11.745000000000067</v>
      </c>
      <c r="ADH24" s="15">
        <f t="shared" si="13"/>
        <v>11.760000000000067</v>
      </c>
      <c r="ADI24" s="15">
        <f t="shared" si="13"/>
        <v>11.775000000000068</v>
      </c>
      <c r="ADJ24" s="15">
        <f t="shared" si="13"/>
        <v>11.790000000000068</v>
      </c>
      <c r="ADK24" s="15">
        <f t="shared" si="13"/>
        <v>11.805000000000069</v>
      </c>
      <c r="ADL24" s="15">
        <f t="shared" si="13"/>
        <v>11.82000000000007</v>
      </c>
      <c r="ADM24" s="15">
        <f t="shared" si="13"/>
        <v>11.83500000000007</v>
      </c>
      <c r="ADN24" s="15">
        <f t="shared" si="13"/>
        <v>11.850000000000071</v>
      </c>
      <c r="ADO24" s="15">
        <f t="shared" si="13"/>
        <v>11.865000000000071</v>
      </c>
      <c r="ADP24" s="15">
        <f t="shared" si="13"/>
        <v>11.880000000000072</v>
      </c>
      <c r="ADQ24" s="15">
        <f t="shared" si="13"/>
        <v>11.895000000000072</v>
      </c>
      <c r="ADR24" s="15">
        <f t="shared" si="13"/>
        <v>11.910000000000073</v>
      </c>
      <c r="ADS24" s="15">
        <f t="shared" si="13"/>
        <v>11.925000000000074</v>
      </c>
      <c r="ADT24" s="15">
        <f t="shared" si="13"/>
        <v>11.940000000000074</v>
      </c>
      <c r="ADU24" s="15">
        <f t="shared" si="13"/>
        <v>11.955000000000075</v>
      </c>
      <c r="ADV24" s="15">
        <f t="shared" si="13"/>
        <v>11.970000000000075</v>
      </c>
      <c r="ADW24" s="15">
        <f t="shared" si="13"/>
        <v>11.985000000000076</v>
      </c>
      <c r="ADX24" s="15">
        <f t="shared" si="13"/>
        <v>12.000000000000076</v>
      </c>
      <c r="ADY24" s="15">
        <f t="shared" si="13"/>
        <v>12.015000000000077</v>
      </c>
      <c r="ADZ24" s="15">
        <f t="shared" si="13"/>
        <v>12.030000000000078</v>
      </c>
      <c r="AEA24" s="15">
        <f t="shared" si="13"/>
        <v>12.045000000000078</v>
      </c>
      <c r="AEB24" s="15">
        <f t="shared" si="13"/>
        <v>12.060000000000079</v>
      </c>
      <c r="AEC24" s="15">
        <f t="shared" si="13"/>
        <v>12.075000000000079</v>
      </c>
      <c r="AED24" s="15">
        <f t="shared" si="13"/>
        <v>12.09000000000008</v>
      </c>
      <c r="AEE24" s="15">
        <f t="shared" si="13"/>
        <v>12.10500000000008</v>
      </c>
      <c r="AEF24" s="15">
        <f t="shared" si="13"/>
        <v>12.120000000000081</v>
      </c>
      <c r="AEG24" s="15">
        <f t="shared" si="13"/>
        <v>12.135000000000081</v>
      </c>
      <c r="AEH24" s="15">
        <f t="shared" si="13"/>
        <v>12.150000000000082</v>
      </c>
      <c r="AEI24" s="15">
        <f t="shared" si="13"/>
        <v>12.165000000000083</v>
      </c>
      <c r="AEJ24" s="15">
        <f t="shared" si="13"/>
        <v>12.180000000000083</v>
      </c>
      <c r="AEK24" s="15">
        <f t="shared" si="13"/>
        <v>12.195000000000084</v>
      </c>
      <c r="AEL24" s="15">
        <f t="shared" si="13"/>
        <v>12.210000000000084</v>
      </c>
      <c r="AEM24" s="15">
        <f t="shared" si="13"/>
        <v>12.225000000000085</v>
      </c>
      <c r="AEN24" s="15">
        <f t="shared" si="13"/>
        <v>12.240000000000085</v>
      </c>
      <c r="AEO24" s="15">
        <f t="shared" si="13"/>
        <v>12.255000000000086</v>
      </c>
      <c r="AEP24" s="15">
        <f t="shared" si="13"/>
        <v>12.270000000000087</v>
      </c>
      <c r="AEQ24" s="15">
        <f t="shared" si="13"/>
        <v>12.285000000000087</v>
      </c>
      <c r="AER24" s="15">
        <f t="shared" si="13"/>
        <v>12.300000000000088</v>
      </c>
      <c r="AES24" s="15">
        <f t="shared" si="13"/>
        <v>12.315000000000088</v>
      </c>
      <c r="AET24" s="15">
        <f t="shared" si="13"/>
        <v>12.330000000000089</v>
      </c>
      <c r="AEU24" s="15">
        <f t="shared" si="13"/>
        <v>12.345000000000089</v>
      </c>
      <c r="AEV24" s="15">
        <f t="shared" si="13"/>
        <v>12.36000000000009</v>
      </c>
      <c r="AEW24" s="15">
        <f t="shared" si="13"/>
        <v>12.375000000000091</v>
      </c>
      <c r="AEX24" s="15">
        <f t="shared" si="13"/>
        <v>12.390000000000091</v>
      </c>
      <c r="AEY24" s="15">
        <f t="shared" si="13"/>
        <v>12.405000000000092</v>
      </c>
      <c r="AEZ24" s="15">
        <f t="shared" si="13"/>
        <v>12.420000000000092</v>
      </c>
      <c r="AFA24" s="15">
        <f t="shared" si="13"/>
        <v>12.435000000000093</v>
      </c>
      <c r="AFB24" s="15">
        <f t="shared" si="13"/>
        <v>12.450000000000093</v>
      </c>
      <c r="AFC24" s="15">
        <f t="shared" si="13"/>
        <v>12.465000000000094</v>
      </c>
      <c r="AFD24" s="15">
        <f t="shared" si="13"/>
        <v>12.480000000000095</v>
      </c>
      <c r="AFE24" s="15">
        <f t="shared" ref="AFE24:AHP24" si="14">AFD24+0.015</f>
        <v>12.495000000000095</v>
      </c>
      <c r="AFF24" s="15">
        <f t="shared" si="14"/>
        <v>12.510000000000096</v>
      </c>
      <c r="AFG24" s="15">
        <f t="shared" si="14"/>
        <v>12.525000000000096</v>
      </c>
      <c r="AFH24" s="15">
        <f t="shared" si="14"/>
        <v>12.540000000000097</v>
      </c>
      <c r="AFI24" s="15">
        <f t="shared" si="14"/>
        <v>12.555000000000097</v>
      </c>
      <c r="AFJ24" s="15">
        <f t="shared" si="14"/>
        <v>12.570000000000098</v>
      </c>
      <c r="AFK24" s="15">
        <f t="shared" si="14"/>
        <v>12.585000000000099</v>
      </c>
      <c r="AFL24" s="15">
        <f t="shared" si="14"/>
        <v>12.600000000000099</v>
      </c>
      <c r="AFM24" s="15">
        <f t="shared" si="14"/>
        <v>12.6150000000001</v>
      </c>
      <c r="AFN24" s="15">
        <f t="shared" si="14"/>
        <v>12.6300000000001</v>
      </c>
      <c r="AFO24" s="15">
        <f t="shared" si="14"/>
        <v>12.645000000000101</v>
      </c>
      <c r="AFP24" s="15">
        <f t="shared" si="14"/>
        <v>12.660000000000101</v>
      </c>
      <c r="AFQ24" s="15">
        <f t="shared" si="14"/>
        <v>12.675000000000102</v>
      </c>
      <c r="AFR24" s="15">
        <f t="shared" si="14"/>
        <v>12.690000000000103</v>
      </c>
      <c r="AFS24" s="15">
        <f t="shared" si="14"/>
        <v>12.705000000000103</v>
      </c>
      <c r="AFT24" s="15">
        <f t="shared" si="14"/>
        <v>12.720000000000104</v>
      </c>
      <c r="AFU24" s="15">
        <f t="shared" si="14"/>
        <v>12.735000000000104</v>
      </c>
      <c r="AFV24" s="15">
        <f t="shared" si="14"/>
        <v>12.750000000000105</v>
      </c>
      <c r="AFW24" s="15">
        <f t="shared" si="14"/>
        <v>12.765000000000105</v>
      </c>
      <c r="AFX24" s="15">
        <f t="shared" si="14"/>
        <v>12.780000000000106</v>
      </c>
      <c r="AFY24" s="15">
        <f t="shared" si="14"/>
        <v>12.795000000000107</v>
      </c>
      <c r="AFZ24" s="15">
        <f t="shared" si="14"/>
        <v>12.810000000000107</v>
      </c>
      <c r="AGA24" s="15">
        <f t="shared" si="14"/>
        <v>12.825000000000108</v>
      </c>
      <c r="AGB24" s="15">
        <f t="shared" si="14"/>
        <v>12.840000000000108</v>
      </c>
      <c r="AGC24" s="15">
        <f t="shared" si="14"/>
        <v>12.855000000000109</v>
      </c>
      <c r="AGD24" s="15">
        <f t="shared" si="14"/>
        <v>12.870000000000109</v>
      </c>
      <c r="AGE24" s="15">
        <f t="shared" si="14"/>
        <v>12.88500000000011</v>
      </c>
      <c r="AGF24" s="15">
        <f t="shared" si="14"/>
        <v>12.90000000000011</v>
      </c>
      <c r="AGG24" s="15">
        <f t="shared" si="14"/>
        <v>12.915000000000111</v>
      </c>
      <c r="AGH24" s="15">
        <f t="shared" si="14"/>
        <v>12.930000000000112</v>
      </c>
      <c r="AGI24" s="15">
        <f t="shared" si="14"/>
        <v>12.945000000000112</v>
      </c>
      <c r="AGJ24" s="15">
        <f t="shared" si="14"/>
        <v>12.960000000000113</v>
      </c>
      <c r="AGK24" s="15">
        <f t="shared" si="14"/>
        <v>12.975000000000113</v>
      </c>
      <c r="AGL24" s="15">
        <f t="shared" si="14"/>
        <v>12.990000000000114</v>
      </c>
      <c r="AGM24" s="15">
        <f t="shared" si="14"/>
        <v>13.005000000000114</v>
      </c>
      <c r="AGN24" s="15">
        <f t="shared" si="14"/>
        <v>13.020000000000115</v>
      </c>
      <c r="AGO24" s="15">
        <f t="shared" si="14"/>
        <v>13.035000000000116</v>
      </c>
      <c r="AGP24" s="15">
        <f t="shared" si="14"/>
        <v>13.050000000000116</v>
      </c>
      <c r="AGQ24" s="15">
        <f t="shared" si="14"/>
        <v>13.065000000000117</v>
      </c>
      <c r="AGR24" s="15">
        <f t="shared" si="14"/>
        <v>13.080000000000117</v>
      </c>
      <c r="AGS24" s="15">
        <f t="shared" si="14"/>
        <v>13.095000000000118</v>
      </c>
      <c r="AGT24" s="15">
        <f t="shared" si="14"/>
        <v>13.110000000000118</v>
      </c>
      <c r="AGU24" s="15">
        <f t="shared" si="14"/>
        <v>13.125000000000119</v>
      </c>
      <c r="AGV24" s="15">
        <f t="shared" si="14"/>
        <v>13.14000000000012</v>
      </c>
      <c r="AGW24" s="15">
        <f t="shared" si="14"/>
        <v>13.15500000000012</v>
      </c>
      <c r="AGX24" s="15">
        <f t="shared" si="14"/>
        <v>13.170000000000121</v>
      </c>
      <c r="AGY24" s="15">
        <f t="shared" si="14"/>
        <v>13.185000000000121</v>
      </c>
      <c r="AGZ24" s="15">
        <f t="shared" si="14"/>
        <v>13.200000000000122</v>
      </c>
      <c r="AHA24" s="15">
        <f t="shared" si="14"/>
        <v>13.215000000000122</v>
      </c>
      <c r="AHB24" s="15">
        <f t="shared" si="14"/>
        <v>13.230000000000123</v>
      </c>
      <c r="AHC24" s="15">
        <f t="shared" si="14"/>
        <v>13.245000000000124</v>
      </c>
      <c r="AHD24" s="15">
        <f t="shared" si="14"/>
        <v>13.260000000000124</v>
      </c>
      <c r="AHE24" s="15">
        <f t="shared" si="14"/>
        <v>13.275000000000125</v>
      </c>
      <c r="AHF24" s="15">
        <f t="shared" si="14"/>
        <v>13.290000000000125</v>
      </c>
      <c r="AHG24" s="15">
        <f t="shared" si="14"/>
        <v>13.305000000000126</v>
      </c>
      <c r="AHH24" s="15">
        <f t="shared" si="14"/>
        <v>13.320000000000126</v>
      </c>
      <c r="AHI24" s="15">
        <f t="shared" si="14"/>
        <v>13.335000000000127</v>
      </c>
      <c r="AHJ24" s="15">
        <f t="shared" si="14"/>
        <v>13.350000000000128</v>
      </c>
      <c r="AHK24" s="15">
        <f t="shared" si="14"/>
        <v>13.365000000000128</v>
      </c>
      <c r="AHL24" s="15">
        <f t="shared" si="14"/>
        <v>13.380000000000129</v>
      </c>
      <c r="AHM24" s="15">
        <f t="shared" si="14"/>
        <v>13.395000000000129</v>
      </c>
      <c r="AHN24" s="15">
        <f t="shared" si="14"/>
        <v>13.41000000000013</v>
      </c>
      <c r="AHO24" s="15">
        <f t="shared" si="14"/>
        <v>13.42500000000013</v>
      </c>
      <c r="AHP24" s="15">
        <f t="shared" si="14"/>
        <v>13.440000000000131</v>
      </c>
      <c r="AHQ24" s="15">
        <f t="shared" ref="AHQ24:AJV24" si="15">AHP24+0.015</f>
        <v>13.455000000000132</v>
      </c>
      <c r="AHR24" s="15">
        <f t="shared" si="15"/>
        <v>13.470000000000132</v>
      </c>
      <c r="AHS24" s="15">
        <f t="shared" si="15"/>
        <v>13.485000000000133</v>
      </c>
      <c r="AHT24" s="15">
        <f t="shared" si="15"/>
        <v>13.500000000000133</v>
      </c>
      <c r="AHU24" s="15">
        <f t="shared" si="15"/>
        <v>13.515000000000134</v>
      </c>
      <c r="AHV24" s="15">
        <f t="shared" si="15"/>
        <v>13.530000000000134</v>
      </c>
      <c r="AHW24" s="15">
        <f t="shared" si="15"/>
        <v>13.545000000000135</v>
      </c>
      <c r="AHX24" s="15">
        <f t="shared" si="15"/>
        <v>13.560000000000136</v>
      </c>
      <c r="AHY24" s="15">
        <f t="shared" si="15"/>
        <v>13.575000000000136</v>
      </c>
      <c r="AHZ24" s="15">
        <f t="shared" si="15"/>
        <v>13.590000000000137</v>
      </c>
      <c r="AIA24" s="15">
        <f t="shared" si="15"/>
        <v>13.605000000000137</v>
      </c>
      <c r="AIB24" s="15">
        <f t="shared" si="15"/>
        <v>13.620000000000138</v>
      </c>
      <c r="AIC24" s="15">
        <f t="shared" si="15"/>
        <v>13.635000000000138</v>
      </c>
      <c r="AID24" s="15">
        <f t="shared" si="15"/>
        <v>13.650000000000139</v>
      </c>
      <c r="AIE24" s="15">
        <f t="shared" si="15"/>
        <v>13.665000000000139</v>
      </c>
      <c r="AIF24" s="15">
        <f t="shared" si="15"/>
        <v>13.68000000000014</v>
      </c>
      <c r="AIG24" s="15">
        <f t="shared" si="15"/>
        <v>13.695000000000141</v>
      </c>
      <c r="AIH24" s="15">
        <f t="shared" si="15"/>
        <v>13.710000000000141</v>
      </c>
      <c r="AII24" s="15">
        <f t="shared" si="15"/>
        <v>13.725000000000142</v>
      </c>
      <c r="AIJ24" s="15">
        <f t="shared" si="15"/>
        <v>13.740000000000142</v>
      </c>
      <c r="AIK24" s="15">
        <f t="shared" si="15"/>
        <v>13.755000000000143</v>
      </c>
      <c r="AIL24" s="15">
        <f t="shared" si="15"/>
        <v>13.770000000000143</v>
      </c>
      <c r="AIM24" s="15">
        <f t="shared" si="15"/>
        <v>13.785000000000144</v>
      </c>
      <c r="AIN24" s="15">
        <f t="shared" si="15"/>
        <v>13.800000000000145</v>
      </c>
      <c r="AIO24" s="15">
        <f t="shared" si="15"/>
        <v>13.815000000000145</v>
      </c>
      <c r="AIP24" s="15">
        <f t="shared" si="15"/>
        <v>13.830000000000146</v>
      </c>
      <c r="AIQ24" s="15">
        <f t="shared" si="15"/>
        <v>13.845000000000146</v>
      </c>
      <c r="AIR24" s="15">
        <f t="shared" si="15"/>
        <v>13.860000000000147</v>
      </c>
      <c r="AIS24" s="15">
        <f t="shared" si="15"/>
        <v>13.875000000000147</v>
      </c>
      <c r="AIT24" s="15">
        <f t="shared" si="15"/>
        <v>13.890000000000148</v>
      </c>
      <c r="AIU24" s="15">
        <f t="shared" si="15"/>
        <v>13.905000000000149</v>
      </c>
      <c r="AIV24" s="15">
        <f t="shared" si="15"/>
        <v>13.920000000000149</v>
      </c>
      <c r="AIW24" s="15">
        <f t="shared" si="15"/>
        <v>13.93500000000015</v>
      </c>
      <c r="AIX24" s="15">
        <f t="shared" si="15"/>
        <v>13.95000000000015</v>
      </c>
      <c r="AIY24" s="15">
        <f t="shared" si="15"/>
        <v>13.965000000000151</v>
      </c>
      <c r="AIZ24" s="15">
        <f t="shared" si="15"/>
        <v>13.980000000000151</v>
      </c>
      <c r="AJA24" s="15">
        <f t="shared" si="15"/>
        <v>13.995000000000152</v>
      </c>
      <c r="AJB24" s="15">
        <f t="shared" si="15"/>
        <v>14.010000000000153</v>
      </c>
      <c r="AJC24" s="15">
        <f t="shared" si="15"/>
        <v>14.025000000000153</v>
      </c>
      <c r="AJD24" s="15">
        <f t="shared" si="15"/>
        <v>14.040000000000154</v>
      </c>
      <c r="AJE24" s="15">
        <f t="shared" si="15"/>
        <v>14.055000000000154</v>
      </c>
      <c r="AJF24" s="15">
        <f t="shared" si="15"/>
        <v>14.070000000000155</v>
      </c>
      <c r="AJG24" s="15">
        <f t="shared" si="15"/>
        <v>14.085000000000155</v>
      </c>
      <c r="AJH24" s="15">
        <f t="shared" si="15"/>
        <v>14.100000000000156</v>
      </c>
      <c r="AJI24" s="15">
        <f t="shared" si="15"/>
        <v>14.115000000000157</v>
      </c>
      <c r="AJJ24" s="15">
        <f t="shared" si="15"/>
        <v>14.130000000000157</v>
      </c>
      <c r="AJK24" s="15">
        <f t="shared" si="15"/>
        <v>14.145000000000158</v>
      </c>
      <c r="AJL24" s="15">
        <f t="shared" si="15"/>
        <v>14.160000000000158</v>
      </c>
      <c r="AJM24" s="15">
        <f t="shared" si="15"/>
        <v>14.175000000000159</v>
      </c>
      <c r="AJN24" s="15">
        <f t="shared" si="15"/>
        <v>14.190000000000159</v>
      </c>
      <c r="AJO24" s="15">
        <f t="shared" si="15"/>
        <v>14.20500000000016</v>
      </c>
      <c r="AJP24" s="15">
        <f t="shared" si="15"/>
        <v>14.220000000000161</v>
      </c>
      <c r="AJQ24" s="15">
        <f t="shared" si="15"/>
        <v>14.235000000000161</v>
      </c>
      <c r="AJR24" s="15">
        <f t="shared" si="15"/>
        <v>14.250000000000162</v>
      </c>
      <c r="AJS24" s="15">
        <f t="shared" si="15"/>
        <v>14.265000000000162</v>
      </c>
      <c r="AJT24" s="15">
        <f t="shared" si="15"/>
        <v>14.280000000000163</v>
      </c>
      <c r="AJU24" s="15">
        <f t="shared" si="15"/>
        <v>14.295000000000163</v>
      </c>
      <c r="AJV24" s="15">
        <f t="shared" si="15"/>
        <v>14.310000000000164</v>
      </c>
      <c r="AJW24" s="15">
        <f>AJV24+0.05</f>
        <v>14.360000000000165</v>
      </c>
      <c r="AJX24" s="15">
        <f t="shared" ref="AJX24:AMI24" si="16">AJW24+0.05</f>
        <v>14.410000000000165</v>
      </c>
      <c r="AJY24" s="15">
        <f t="shared" si="16"/>
        <v>14.460000000000166</v>
      </c>
      <c r="AJZ24" s="15">
        <f t="shared" si="16"/>
        <v>14.510000000000167</v>
      </c>
      <c r="AKA24" s="15">
        <f t="shared" si="16"/>
        <v>14.560000000000167</v>
      </c>
      <c r="AKB24" s="15">
        <f t="shared" si="16"/>
        <v>14.610000000000168</v>
      </c>
      <c r="AKC24" s="15">
        <f t="shared" si="16"/>
        <v>14.660000000000169</v>
      </c>
      <c r="AKD24" s="15">
        <f t="shared" si="16"/>
        <v>14.71000000000017</v>
      </c>
      <c r="AKE24" s="15">
        <f t="shared" si="16"/>
        <v>14.76000000000017</v>
      </c>
      <c r="AKF24" s="15">
        <f t="shared" si="16"/>
        <v>14.810000000000171</v>
      </c>
      <c r="AKG24" s="15">
        <f t="shared" si="16"/>
        <v>14.860000000000172</v>
      </c>
      <c r="AKH24" s="15">
        <f t="shared" si="16"/>
        <v>14.910000000000172</v>
      </c>
      <c r="AKI24" s="15">
        <f t="shared" si="16"/>
        <v>14.960000000000173</v>
      </c>
      <c r="AKJ24" s="15">
        <f t="shared" si="16"/>
        <v>15.010000000000174</v>
      </c>
      <c r="AKK24" s="15">
        <f t="shared" si="16"/>
        <v>15.060000000000175</v>
      </c>
      <c r="AKL24" s="15">
        <f t="shared" si="16"/>
        <v>15.110000000000175</v>
      </c>
      <c r="AKM24" s="15">
        <f t="shared" si="16"/>
        <v>15.160000000000176</v>
      </c>
      <c r="AKN24" s="15">
        <f t="shared" si="16"/>
        <v>15.210000000000177</v>
      </c>
      <c r="AKO24" s="15">
        <f t="shared" si="16"/>
        <v>15.260000000000177</v>
      </c>
      <c r="AKP24" s="15">
        <f t="shared" si="16"/>
        <v>15.310000000000178</v>
      </c>
      <c r="AKQ24" s="15">
        <f t="shared" si="16"/>
        <v>15.360000000000179</v>
      </c>
      <c r="AKR24" s="15">
        <f t="shared" si="16"/>
        <v>15.41000000000018</v>
      </c>
      <c r="AKS24" s="15">
        <f t="shared" si="16"/>
        <v>15.46000000000018</v>
      </c>
      <c r="AKT24" s="15">
        <f t="shared" si="16"/>
        <v>15.510000000000181</v>
      </c>
      <c r="AKU24" s="15">
        <f t="shared" si="16"/>
        <v>15.560000000000182</v>
      </c>
      <c r="AKV24" s="15">
        <f t="shared" si="16"/>
        <v>15.610000000000182</v>
      </c>
      <c r="AKW24" s="15">
        <f t="shared" si="16"/>
        <v>15.660000000000183</v>
      </c>
      <c r="AKX24" s="15">
        <f t="shared" si="16"/>
        <v>15.710000000000184</v>
      </c>
      <c r="AKY24" s="15">
        <f t="shared" si="16"/>
        <v>15.760000000000185</v>
      </c>
      <c r="AKZ24" s="15">
        <f t="shared" si="16"/>
        <v>15.810000000000185</v>
      </c>
      <c r="ALA24" s="15">
        <f t="shared" si="16"/>
        <v>15.860000000000186</v>
      </c>
      <c r="ALB24" s="15">
        <f t="shared" si="16"/>
        <v>15.910000000000187</v>
      </c>
      <c r="ALC24" s="15">
        <f t="shared" si="16"/>
        <v>15.960000000000187</v>
      </c>
      <c r="ALD24" s="15">
        <f t="shared" si="16"/>
        <v>16.010000000000186</v>
      </c>
      <c r="ALE24" s="15">
        <f t="shared" si="16"/>
        <v>16.060000000000187</v>
      </c>
      <c r="ALF24" s="15">
        <f t="shared" si="16"/>
        <v>16.110000000000188</v>
      </c>
      <c r="ALG24" s="15">
        <f t="shared" si="16"/>
        <v>16.160000000000188</v>
      </c>
      <c r="ALH24" s="15">
        <f t="shared" si="16"/>
        <v>16.210000000000189</v>
      </c>
      <c r="ALI24" s="15">
        <f t="shared" si="16"/>
        <v>16.26000000000019</v>
      </c>
      <c r="ALJ24" s="15">
        <f t="shared" si="16"/>
        <v>16.310000000000191</v>
      </c>
      <c r="ALK24" s="15">
        <f t="shared" si="16"/>
        <v>16.360000000000191</v>
      </c>
      <c r="ALL24" s="15">
        <f t="shared" si="16"/>
        <v>16.410000000000192</v>
      </c>
      <c r="ALM24" s="15">
        <f t="shared" si="16"/>
        <v>16.460000000000193</v>
      </c>
      <c r="ALN24" s="15">
        <f t="shared" si="16"/>
        <v>16.510000000000193</v>
      </c>
      <c r="ALO24" s="15">
        <f t="shared" si="16"/>
        <v>16.560000000000194</v>
      </c>
      <c r="ALP24" s="15">
        <f t="shared" si="16"/>
        <v>16.610000000000195</v>
      </c>
      <c r="ALQ24" s="15">
        <f t="shared" si="16"/>
        <v>16.660000000000196</v>
      </c>
      <c r="ALR24" s="15">
        <f t="shared" si="16"/>
        <v>16.710000000000196</v>
      </c>
      <c r="ALS24" s="15">
        <f t="shared" si="16"/>
        <v>16.760000000000197</v>
      </c>
      <c r="ALT24" s="15">
        <f t="shared" si="16"/>
        <v>16.810000000000198</v>
      </c>
      <c r="ALU24" s="15">
        <f t="shared" si="16"/>
        <v>16.860000000000198</v>
      </c>
      <c r="ALV24" s="15">
        <f t="shared" si="16"/>
        <v>16.910000000000199</v>
      </c>
      <c r="ALW24" s="15">
        <f t="shared" si="16"/>
        <v>16.9600000000002</v>
      </c>
      <c r="ALX24" s="15">
        <f t="shared" si="16"/>
        <v>17.010000000000201</v>
      </c>
      <c r="ALY24" s="15">
        <f t="shared" si="16"/>
        <v>17.060000000000201</v>
      </c>
      <c r="ALZ24" s="15">
        <f t="shared" si="16"/>
        <v>17.110000000000202</v>
      </c>
      <c r="AMA24" s="15">
        <f t="shared" si="16"/>
        <v>17.160000000000203</v>
      </c>
      <c r="AMB24" s="15">
        <f t="shared" si="16"/>
        <v>17.210000000000203</v>
      </c>
      <c r="AMC24" s="15">
        <f t="shared" si="16"/>
        <v>17.260000000000204</v>
      </c>
      <c r="AMD24" s="15">
        <f t="shared" si="16"/>
        <v>17.310000000000205</v>
      </c>
      <c r="AME24" s="15">
        <f t="shared" si="16"/>
        <v>17.360000000000205</v>
      </c>
      <c r="AMF24" s="15">
        <f t="shared" si="16"/>
        <v>17.410000000000206</v>
      </c>
      <c r="AMG24" s="15">
        <f t="shared" si="16"/>
        <v>17.460000000000207</v>
      </c>
      <c r="AMH24" s="15">
        <f t="shared" si="16"/>
        <v>17.510000000000208</v>
      </c>
      <c r="AMI24" s="15">
        <f t="shared" si="16"/>
        <v>17.560000000000208</v>
      </c>
      <c r="AMJ24" s="15">
        <f t="shared" ref="AMJ24:AOU24" si="17">AMI24+0.05</f>
        <v>17.610000000000209</v>
      </c>
      <c r="AMK24" s="15">
        <f t="shared" si="17"/>
        <v>17.66000000000021</v>
      </c>
      <c r="AML24" s="15">
        <f t="shared" si="17"/>
        <v>17.71000000000021</v>
      </c>
      <c r="AMM24" s="15">
        <f t="shared" si="17"/>
        <v>17.760000000000211</v>
      </c>
      <c r="AMN24" s="15">
        <f t="shared" si="17"/>
        <v>17.810000000000212</v>
      </c>
      <c r="AMO24" s="15">
        <f t="shared" si="17"/>
        <v>17.860000000000213</v>
      </c>
      <c r="AMP24" s="15">
        <f t="shared" si="17"/>
        <v>17.910000000000213</v>
      </c>
      <c r="AMQ24" s="15">
        <f t="shared" si="17"/>
        <v>17.960000000000214</v>
      </c>
      <c r="AMR24" s="15">
        <f t="shared" si="17"/>
        <v>18.010000000000215</v>
      </c>
      <c r="AMS24" s="15">
        <f t="shared" si="17"/>
        <v>18.060000000000215</v>
      </c>
      <c r="AMT24" s="15">
        <f t="shared" si="17"/>
        <v>18.110000000000216</v>
      </c>
      <c r="AMU24" s="15">
        <f t="shared" si="17"/>
        <v>18.160000000000217</v>
      </c>
      <c r="AMV24" s="15">
        <f t="shared" si="17"/>
        <v>18.210000000000218</v>
      </c>
      <c r="AMW24" s="15">
        <f t="shared" si="17"/>
        <v>18.260000000000218</v>
      </c>
      <c r="AMX24" s="15">
        <f t="shared" si="17"/>
        <v>18.310000000000219</v>
      </c>
      <c r="AMY24" s="15">
        <f t="shared" si="17"/>
        <v>18.36000000000022</v>
      </c>
      <c r="AMZ24" s="15">
        <f t="shared" si="17"/>
        <v>18.41000000000022</v>
      </c>
      <c r="ANA24" s="15">
        <f t="shared" si="17"/>
        <v>18.460000000000221</v>
      </c>
      <c r="ANB24" s="15">
        <f t="shared" si="17"/>
        <v>18.510000000000222</v>
      </c>
      <c r="ANC24" s="15">
        <f t="shared" si="17"/>
        <v>18.560000000000223</v>
      </c>
      <c r="AND24" s="15">
        <f t="shared" si="17"/>
        <v>18.610000000000223</v>
      </c>
      <c r="ANE24" s="15">
        <f t="shared" si="17"/>
        <v>18.660000000000224</v>
      </c>
      <c r="ANF24" s="15">
        <f t="shared" si="17"/>
        <v>18.710000000000225</v>
      </c>
      <c r="ANG24" s="15">
        <f t="shared" si="17"/>
        <v>18.760000000000225</v>
      </c>
      <c r="ANH24" s="15">
        <f t="shared" si="17"/>
        <v>18.810000000000226</v>
      </c>
      <c r="ANI24" s="15">
        <f t="shared" si="17"/>
        <v>18.860000000000227</v>
      </c>
      <c r="ANJ24" s="15">
        <f t="shared" si="17"/>
        <v>18.910000000000228</v>
      </c>
      <c r="ANK24" s="15">
        <f t="shared" si="17"/>
        <v>18.960000000000228</v>
      </c>
      <c r="ANL24" s="15">
        <f t="shared" si="17"/>
        <v>19.010000000000229</v>
      </c>
      <c r="ANM24" s="15">
        <f t="shared" si="17"/>
        <v>19.06000000000023</v>
      </c>
      <c r="ANN24" s="15">
        <f t="shared" si="17"/>
        <v>19.11000000000023</v>
      </c>
      <c r="ANO24" s="15">
        <f t="shared" si="17"/>
        <v>19.160000000000231</v>
      </c>
      <c r="ANP24" s="15">
        <f t="shared" si="17"/>
        <v>19.210000000000232</v>
      </c>
      <c r="ANQ24" s="15">
        <f t="shared" si="17"/>
        <v>19.260000000000232</v>
      </c>
      <c r="ANR24" s="15">
        <f t="shared" si="17"/>
        <v>19.310000000000233</v>
      </c>
      <c r="ANS24" s="15">
        <f t="shared" si="17"/>
        <v>19.360000000000234</v>
      </c>
      <c r="ANT24" s="15">
        <f t="shared" si="17"/>
        <v>19.410000000000235</v>
      </c>
      <c r="ANU24" s="15">
        <f t="shared" si="17"/>
        <v>19.460000000000235</v>
      </c>
      <c r="ANV24" s="15">
        <f t="shared" si="17"/>
        <v>19.510000000000236</v>
      </c>
      <c r="ANW24" s="15">
        <f t="shared" si="17"/>
        <v>19.560000000000237</v>
      </c>
      <c r="ANX24" s="15">
        <f t="shared" si="17"/>
        <v>19.610000000000237</v>
      </c>
      <c r="ANY24" s="15">
        <f t="shared" si="17"/>
        <v>19.660000000000238</v>
      </c>
      <c r="ANZ24" s="15">
        <f t="shared" si="17"/>
        <v>19.710000000000239</v>
      </c>
      <c r="AOA24" s="15">
        <f t="shared" si="17"/>
        <v>19.76000000000024</v>
      </c>
      <c r="AOB24" s="15">
        <f t="shared" si="17"/>
        <v>19.81000000000024</v>
      </c>
      <c r="AOC24" s="15">
        <f t="shared" si="17"/>
        <v>19.860000000000241</v>
      </c>
      <c r="AOD24" s="15">
        <f t="shared" si="17"/>
        <v>19.910000000000242</v>
      </c>
      <c r="AOE24" s="15">
        <f t="shared" si="17"/>
        <v>19.960000000000242</v>
      </c>
      <c r="AOF24" s="15">
        <f t="shared" si="17"/>
        <v>20.010000000000243</v>
      </c>
      <c r="AOG24" s="15">
        <f t="shared" si="17"/>
        <v>20.060000000000244</v>
      </c>
      <c r="AOH24" s="15">
        <f t="shared" si="17"/>
        <v>20.110000000000245</v>
      </c>
      <c r="AOI24" s="15">
        <f t="shared" si="17"/>
        <v>20.160000000000245</v>
      </c>
      <c r="AOJ24" s="15">
        <f t="shared" si="17"/>
        <v>20.210000000000246</v>
      </c>
      <c r="AOK24" s="15">
        <f t="shared" si="17"/>
        <v>20.260000000000247</v>
      </c>
      <c r="AOL24" s="15">
        <f t="shared" si="17"/>
        <v>20.310000000000247</v>
      </c>
      <c r="AOM24" s="15">
        <f t="shared" si="17"/>
        <v>20.360000000000248</v>
      </c>
      <c r="AON24" s="15">
        <f t="shared" si="17"/>
        <v>20.410000000000249</v>
      </c>
      <c r="AOO24" s="15">
        <f t="shared" si="17"/>
        <v>20.46000000000025</v>
      </c>
      <c r="AOP24" s="15">
        <f t="shared" si="17"/>
        <v>20.51000000000025</v>
      </c>
      <c r="AOQ24" s="15">
        <f t="shared" si="17"/>
        <v>20.560000000000251</v>
      </c>
      <c r="AOR24" s="15">
        <f t="shared" si="17"/>
        <v>20.610000000000252</v>
      </c>
      <c r="AOS24" s="15">
        <f t="shared" si="17"/>
        <v>20.660000000000252</v>
      </c>
      <c r="AOT24" s="15">
        <f t="shared" si="17"/>
        <v>20.710000000000253</v>
      </c>
      <c r="AOU24" s="15">
        <f t="shared" si="17"/>
        <v>20.760000000000254</v>
      </c>
      <c r="AOV24" s="15">
        <f t="shared" ref="AOV24:AQD24" si="18">AOU24+0.05</f>
        <v>20.810000000000255</v>
      </c>
      <c r="AOW24" s="15">
        <f t="shared" si="18"/>
        <v>20.860000000000255</v>
      </c>
      <c r="AOX24" s="15">
        <f t="shared" si="18"/>
        <v>20.910000000000256</v>
      </c>
      <c r="AOY24" s="15">
        <f t="shared" si="18"/>
        <v>20.960000000000257</v>
      </c>
      <c r="AOZ24" s="15">
        <f t="shared" si="18"/>
        <v>21.010000000000257</v>
      </c>
      <c r="APA24" s="15">
        <f t="shared" si="18"/>
        <v>21.060000000000258</v>
      </c>
      <c r="APB24" s="15">
        <f t="shared" si="18"/>
        <v>21.110000000000259</v>
      </c>
      <c r="APC24" s="15">
        <f t="shared" si="18"/>
        <v>21.160000000000259</v>
      </c>
      <c r="APD24" s="15">
        <f t="shared" si="18"/>
        <v>21.21000000000026</v>
      </c>
      <c r="APE24" s="15">
        <f t="shared" si="18"/>
        <v>21.260000000000261</v>
      </c>
      <c r="APF24" s="15">
        <f t="shared" si="18"/>
        <v>21.310000000000262</v>
      </c>
      <c r="APG24" s="15">
        <f t="shared" si="18"/>
        <v>21.360000000000262</v>
      </c>
      <c r="APH24" s="15">
        <f t="shared" si="18"/>
        <v>21.410000000000263</v>
      </c>
      <c r="API24" s="15">
        <f t="shared" si="18"/>
        <v>21.460000000000264</v>
      </c>
      <c r="APJ24" s="15">
        <f t="shared" si="18"/>
        <v>21.510000000000264</v>
      </c>
      <c r="APK24" s="15">
        <f t="shared" si="18"/>
        <v>21.560000000000265</v>
      </c>
      <c r="APL24" s="15">
        <f t="shared" si="18"/>
        <v>21.610000000000266</v>
      </c>
      <c r="APM24" s="15">
        <f t="shared" si="18"/>
        <v>21.660000000000267</v>
      </c>
      <c r="APN24" s="15">
        <f t="shared" si="18"/>
        <v>21.710000000000267</v>
      </c>
      <c r="APO24" s="15">
        <f t="shared" si="18"/>
        <v>21.760000000000268</v>
      </c>
      <c r="APP24" s="15">
        <f t="shared" si="18"/>
        <v>21.810000000000269</v>
      </c>
      <c r="APQ24" s="15">
        <f t="shared" si="18"/>
        <v>21.860000000000269</v>
      </c>
      <c r="APR24" s="15">
        <f t="shared" si="18"/>
        <v>21.91000000000027</v>
      </c>
      <c r="APS24" s="15">
        <f t="shared" si="18"/>
        <v>21.960000000000271</v>
      </c>
      <c r="APT24" s="15">
        <f t="shared" si="18"/>
        <v>22.010000000000272</v>
      </c>
      <c r="APU24" s="15">
        <f t="shared" si="18"/>
        <v>22.060000000000272</v>
      </c>
      <c r="APV24" s="15">
        <f t="shared" si="18"/>
        <v>22.110000000000273</v>
      </c>
      <c r="APW24" s="15">
        <f t="shared" si="18"/>
        <v>22.160000000000274</v>
      </c>
      <c r="APX24" s="15">
        <f t="shared" si="18"/>
        <v>22.210000000000274</v>
      </c>
      <c r="APY24" s="15">
        <f t="shared" si="18"/>
        <v>22.260000000000275</v>
      </c>
      <c r="APZ24" s="15">
        <f t="shared" si="18"/>
        <v>22.310000000000276</v>
      </c>
      <c r="AQA24" s="15">
        <f t="shared" si="18"/>
        <v>22.360000000000277</v>
      </c>
      <c r="AQB24" s="15">
        <f t="shared" si="18"/>
        <v>22.410000000000277</v>
      </c>
      <c r="AQC24" s="15">
        <f t="shared" si="18"/>
        <v>22.460000000000278</v>
      </c>
      <c r="AQD24" s="15">
        <f t="shared" si="18"/>
        <v>22.510000000000279</v>
      </c>
    </row>
    <row r="25" spans="2:1122" ht="34.5" customHeight="1" thickBot="1" x14ac:dyDescent="0.3">
      <c r="B25" s="150" t="s">
        <v>113</v>
      </c>
      <c r="C25" s="152"/>
      <c r="D25" s="120">
        <f>G4</f>
        <v>9.6200000000000028</v>
      </c>
      <c r="E25">
        <f>IF(D25-9.81*'Summary calculation'!$E$14*(E24-D24)&gt;=0,D25-9.81*'Summary calculation'!$E$14*(E24-D24),0)</f>
        <v>9.5243525000000027</v>
      </c>
      <c r="F25">
        <f>IF(E25-9.81*'Summary calculation'!$E$14*(F24-E24)&gt;=0,E25-9.81*'Summary calculation'!$E$14*(F24-E24),0)</f>
        <v>9.4287050000000026</v>
      </c>
      <c r="G25">
        <f>IF(F25-9.81*'Summary calculation'!$E$14*(G24-F24)&gt;=0,F25-9.81*'Summary calculation'!$E$14*(G24-F24),0)</f>
        <v>9.3330575000000024</v>
      </c>
      <c r="H25">
        <f>IF(G25-9.81*'Summary calculation'!$E$14*(H24-G24)&gt;=0,G25-9.81*'Summary calculation'!$E$14*(H24-G24),0)</f>
        <v>9.2374100000000023</v>
      </c>
      <c r="I25">
        <f>IF(H25-9.81*'Summary calculation'!$E$14*(I24-H24)&gt;=0,H25-9.81*'Summary calculation'!$E$14*(I24-H24),0)</f>
        <v>9.1417625000000022</v>
      </c>
      <c r="J25">
        <f>IF(I25-9.81*'Summary calculation'!$E$14*(J24-I24)&gt;=0,I25-9.81*'Summary calculation'!$E$14*(J24-I24),0)</f>
        <v>9.0461150000000021</v>
      </c>
      <c r="K25">
        <f>IF(J25-9.81*'Summary calculation'!$E$14*(K24-J24)&gt;=0,J25-9.81*'Summary calculation'!$E$14*(K24-J24),0)</f>
        <v>8.950467500000002</v>
      </c>
      <c r="L25">
        <f>IF(K25-9.81*'Summary calculation'!$E$14*(L24-K24)&gt;=0,J25-9.81*'Summary calculation'!$E$14*(L24-K24),0)</f>
        <v>8.950467500000002</v>
      </c>
      <c r="M25">
        <f>IF(L25-9.81*'Summary calculation'!$E$14*(M24-L24)&gt;=0,L25-9.81*'Summary calculation'!$E$14*(M24-L24),0)</f>
        <v>8.8548200000000019</v>
      </c>
      <c r="N25">
        <f>IF(M25-9.81*'Summary calculation'!$E$14*(N24-M24)&gt;=0,M25-9.81*'Summary calculation'!$E$14*(N24-M24),0)</f>
        <v>8.7591725000000018</v>
      </c>
      <c r="O25">
        <f>IF(N25-9.81*'Summary calculation'!$E$14*(O24-N24)&gt;=0,N25-9.81*'Summary calculation'!$E$14*(O24-N24),0)</f>
        <v>8.6635250000000017</v>
      </c>
      <c r="P25">
        <f>IF(O25-9.81*'Summary calculation'!$E$14*(P24-O24)&gt;=0,O25-9.81*'Summary calculation'!$E$14*(P24-O24),0)</f>
        <v>8.5678775000000016</v>
      </c>
      <c r="Q25">
        <f>IF(P25-9.81*'Summary calculation'!$E$14*(Q24-P24)&gt;=0,P25-9.81*'Summary calculation'!$E$14*(Q24-P24),0)</f>
        <v>8.4722300000000015</v>
      </c>
      <c r="R25">
        <f>IF(Q25-9.81*'Summary calculation'!$E$14*(R24-Q24)&gt;=0,Q25-9.81*'Summary calculation'!$E$14*(R24-Q24),0)</f>
        <v>8.3765825000000014</v>
      </c>
      <c r="S25">
        <f>IF(R25-9.81*'Summary calculation'!$E$14*(S24-R24)&gt;=0,R25-9.81*'Summary calculation'!$E$14*(S24-R24),0)</f>
        <v>8.2809350000000013</v>
      </c>
      <c r="T25">
        <f>IF(S25-9.81*'Summary calculation'!$E$14*(T24-S24)&gt;=0,S25-9.81*'Summary calculation'!$E$14*(T24-S24),0)</f>
        <v>8.1852875000000012</v>
      </c>
      <c r="U25">
        <f>IF(T25-9.81*'Summary calculation'!$E$14*(U24-T24)&gt;=0,T25-9.81*'Summary calculation'!$E$14*(U24-T24),0)</f>
        <v>8.0896400000000011</v>
      </c>
      <c r="V25">
        <f>IF(U25-9.81*'Summary calculation'!$E$14*(V24-U24)&gt;=0,U25-9.81*'Summary calculation'!$E$14*(V24-U24),0)</f>
        <v>7.9939925000000009</v>
      </c>
      <c r="W25">
        <f>IF(V25-9.81*'Summary calculation'!$E$14*(W24-V24)&gt;=0,V25-9.81*'Summary calculation'!$E$14*(W24-V24),0)</f>
        <v>7.8983450000000008</v>
      </c>
      <c r="X25">
        <f>IF(W25-9.81*'Summary calculation'!$E$14*(X24-W24)&gt;=0,W25-9.81*'Summary calculation'!$E$14*(X24-W24),0)</f>
        <v>7.8026975000000007</v>
      </c>
      <c r="Y25">
        <f>IF(X25-9.81*'Summary calculation'!$E$14*(Y24-X24)&gt;=0,X25-9.81*'Summary calculation'!$E$14*(Y24-X24),0)</f>
        <v>7.7070500000000006</v>
      </c>
      <c r="Z25">
        <f>IF(Y25-9.81*'Summary calculation'!$E$14*(Z24-Y24)&gt;=0,Y25-9.81*'Summary calculation'!$E$14*(Z24-Y24),0)</f>
        <v>7.6114025000000005</v>
      </c>
      <c r="AA25">
        <f>IF(Z25-9.81*'Summary calculation'!$E$14*(AA24-Z24)&gt;=0,Z25-9.81*'Summary calculation'!$E$14*(AA24-Z24),0)</f>
        <v>7.5157550000000004</v>
      </c>
      <c r="AB25">
        <f>IF(AA25-9.81*'Summary calculation'!$E$14*(AB24-AA24)&gt;=0,AA25-9.81*'Summary calculation'!$E$14*(AB24-AA24),0)</f>
        <v>7.4201075000000003</v>
      </c>
      <c r="AC25">
        <f>IF(AB25-9.81*'Summary calculation'!$E$14*(AC24-AB24)&gt;=0,AB25-9.81*'Summary calculation'!$E$14*(AC24-AB24),0)</f>
        <v>7.3244600000000002</v>
      </c>
      <c r="AD25">
        <f>IF(AC25-9.81*'Summary calculation'!$E$14*(AD24-AC24)&gt;=0,AC25-9.81*'Summary calculation'!$E$14*(AD24-AC24),0)</f>
        <v>7.2288125000000001</v>
      </c>
      <c r="AE25">
        <f>IF(AD25-9.81*'Summary calculation'!$E$14*(AE24-AD24)&gt;=0,AD25-9.81*'Summary calculation'!$E$14*(AE24-AD24),0)</f>
        <v>7.133165</v>
      </c>
      <c r="AF25">
        <f>IF(AE25-9.81*'Summary calculation'!$E$14*(AF24-AE24)&gt;=0,AE25-9.81*'Summary calculation'!$E$14*(AF24-AE24),0)</f>
        <v>7.0375174999999999</v>
      </c>
      <c r="AG25">
        <f>IF(AF25-9.81*'Summary calculation'!$E$14*(AG24-AF24)&gt;=0,AF25-9.81*'Summary calculation'!$E$14*(AG24-AF24),0)</f>
        <v>6.9418699999999998</v>
      </c>
      <c r="AH25">
        <f>IF(AG25-9.81*'Summary calculation'!$E$14*(AH24-AG24)&gt;=0,AG25-9.81*'Summary calculation'!$E$14*(AH24-AG24),0)</f>
        <v>6.8462224999999997</v>
      </c>
      <c r="AI25">
        <f>IF(AH25-9.81*'Summary calculation'!$E$14*(AI24-AH24)&gt;=0,AH25-9.81*'Summary calculation'!$E$14*(AI24-AH24),0)</f>
        <v>6.7505749999999995</v>
      </c>
      <c r="AJ25">
        <f>IF(AI25-9.81*'Summary calculation'!$E$14*(AJ24-AI24)&gt;=0,AI25-9.81*'Summary calculation'!$E$14*(AJ24-AI24),0)</f>
        <v>6.6549274999999994</v>
      </c>
      <c r="AK25">
        <f>IF(AJ25-9.81*'Summary calculation'!$E$14*(AK24-AJ24)&gt;=0,AJ25-9.81*'Summary calculation'!$E$14*(AK24-AJ24),0)</f>
        <v>6.5592799999999993</v>
      </c>
      <c r="AL25">
        <f>IF(AK25-9.81*'Summary calculation'!$E$14*(AL24-AK24)&gt;=0,AK25-9.81*'Summary calculation'!$E$14*(AL24-AK24),0)</f>
        <v>6.4636324999999992</v>
      </c>
      <c r="AM25">
        <f>IF(AL25-9.81*'Summary calculation'!$E$14*(AM24-AL24)&gt;=0,AL25-9.81*'Summary calculation'!$E$14*(AM24-AL24),0)</f>
        <v>6.3679849999999991</v>
      </c>
      <c r="AN25">
        <f>IF(AM25-9.81*'Summary calculation'!$E$14*(AN24-AM24)&gt;=0,AM25-9.81*'Summary calculation'!$E$14*(AN24-AM24),0)</f>
        <v>6.272337499999999</v>
      </c>
      <c r="AO25">
        <f>IF(AN25-9.81*'Summary calculation'!$E$14*(AO24-AN24)&gt;=0,AN25-9.81*'Summary calculation'!$E$14*(AO24-AN24),0)</f>
        <v>6.1766899999999989</v>
      </c>
      <c r="AP25">
        <f>IF(AO25-9.81*'Summary calculation'!$E$14*(AP24-AO24)&gt;=0,AO25-9.81*'Summary calculation'!$E$14*(AP24-AO24),0)</f>
        <v>6.0810424999999988</v>
      </c>
      <c r="AQ25">
        <f>IF(AP25-9.81*'Summary calculation'!$E$14*(AQ24-AP24)&gt;=0,AP25-9.81*'Summary calculation'!$E$14*(AQ24-AP24),0)</f>
        <v>5.9853949999999987</v>
      </c>
      <c r="AR25">
        <f>IF(AQ25-9.81*'Summary calculation'!$E$14*(AR24-AQ24)&gt;=0,AQ25-9.81*'Summary calculation'!$E$14*(AR24-AQ24),0)</f>
        <v>5.8897474999999986</v>
      </c>
      <c r="AS25">
        <f>IF(AR25-9.81*'Summary calculation'!$E$14*(AS24-AR24)&gt;=0,AR25-9.81*'Summary calculation'!$E$14*(AS24-AR24),0)</f>
        <v>5.7940999999999985</v>
      </c>
      <c r="AT25">
        <f>IF(AS25-9.81*'Summary calculation'!$E$14*(AT24-AS24)&gt;=0,AS25-9.81*'Summary calculation'!$E$14*(AT24-AS24),0)</f>
        <v>5.6984524999999984</v>
      </c>
      <c r="AU25">
        <f>IF(AT25-9.81*'Summary calculation'!$E$14*(AU24-AT24)&gt;=0,AT25-9.81*'Summary calculation'!$E$14*(AU24-AT24),0)</f>
        <v>5.6028049999999983</v>
      </c>
      <c r="AV25">
        <f>IF(AU25-9.81*'Summary calculation'!$E$14*(AV24-AU24)&gt;=0,AU25-9.81*'Summary calculation'!$E$14*(AV24-AU24),0)</f>
        <v>5.5071574999999982</v>
      </c>
      <c r="AW25">
        <f>IF(AV25-9.81*'Summary calculation'!$E$14*(AW24-AV24)&gt;=0,AV25-9.81*'Summary calculation'!$E$14*(AW24-AV24),0)</f>
        <v>5.411509999999998</v>
      </c>
      <c r="AX25">
        <f>IF(AW25-9.81*'Summary calculation'!$E$14*(AX24-AW24)&gt;=0,AW25-9.81*'Summary calculation'!$E$14*(AX24-AW24),0)</f>
        <v>5.3158624999999979</v>
      </c>
      <c r="AY25">
        <f>IF(AX25-9.81*'Summary calculation'!$E$14*(AY24-AX24)&gt;=0,AX25-9.81*'Summary calculation'!$E$14*(AY24-AX24),0)</f>
        <v>5.2202149999999978</v>
      </c>
      <c r="AZ25">
        <f>IF(AY25-9.81*'Summary calculation'!$E$14*(AZ24-AY24)&gt;=0,AY25-9.81*'Summary calculation'!$E$14*(AZ24-AY24),0)</f>
        <v>5.1245674999999977</v>
      </c>
      <c r="BA25">
        <f>IF(AZ25-9.81*'Summary calculation'!$E$14*(BA24-AZ24)&gt;=0,AZ25-9.81*'Summary calculation'!$E$14*(BA24-AZ24),0)</f>
        <v>5.0289199999999976</v>
      </c>
      <c r="BB25">
        <f>IF(BA25-9.81*'Summary calculation'!$E$14*(BB24-BA24)&gt;=0,BA25-9.81*'Summary calculation'!$E$14*(BB24-BA24),0)</f>
        <v>4.9332724999999975</v>
      </c>
      <c r="BC25">
        <f>IF(BB25-9.81*'Summary calculation'!$E$14*(BC24-BB24)&gt;=0,BB25-9.81*'Summary calculation'!$E$14*(BC24-BB24),0)</f>
        <v>4.8376249999999974</v>
      </c>
      <c r="BD25">
        <f>IF(BC25-9.81*'Summary calculation'!$E$14*(BD24-BC24)&gt;=0,BC25-9.81*'Summary calculation'!$E$14*(BD24-BC24),0)</f>
        <v>4.7419774999999973</v>
      </c>
      <c r="BE25">
        <f>IF(BD25-9.81*'Summary calculation'!$E$14*(BE24-BD24)&gt;=0,BD25-9.81*'Summary calculation'!$E$14*(BE24-BD24),0)</f>
        <v>4.6463299999999972</v>
      </c>
      <c r="BF25">
        <f>IF(BE25-9.81*'Summary calculation'!$E$14*(BF24-BE24)&gt;=0,BE25-9.81*'Summary calculation'!$E$14*(BF24-BE24),0)</f>
        <v>4.5506824999999971</v>
      </c>
      <c r="BG25">
        <f>IF(BF25-9.81*'Summary calculation'!$E$14*(BG24-BF24)&gt;=0,BF25-9.81*'Summary calculation'!$E$14*(BG24-BF24),0)</f>
        <v>4.455034999999997</v>
      </c>
      <c r="BH25">
        <f>IF(BG25-9.81*'Summary calculation'!$E$14*(BH24-BG24)&gt;=0,BG25-9.81*'Summary calculation'!$E$14*(BH24-BG24),0)</f>
        <v>4.3593874999999969</v>
      </c>
      <c r="BI25">
        <f>IF(BH25-9.81*'Summary calculation'!$E$14*(BI24-BH24)&gt;=0,BH25-9.81*'Summary calculation'!$E$14*(BI24-BH24),0)</f>
        <v>4.2637399999999968</v>
      </c>
      <c r="BJ25">
        <f>IF(BI25-9.81*'Summary calculation'!$E$14*(BJ24-BI24)&gt;=0,BI25-9.81*'Summary calculation'!$E$14*(BJ24-BI24),0)</f>
        <v>4.1680924999999966</v>
      </c>
      <c r="BK25">
        <f>IF(BJ25-9.81*'Summary calculation'!$E$14*(BK24-BJ24)&gt;=0,BJ25-9.81*'Summary calculation'!$E$14*(BK24-BJ24),0)</f>
        <v>4.0724449999999965</v>
      </c>
      <c r="BL25">
        <f>IF(BK25-9.81*'Summary calculation'!$E$14*(BL24-BK24)&gt;=0,BK25-9.81*'Summary calculation'!$E$14*(BL24-BK24),0)</f>
        <v>3.9767974999999964</v>
      </c>
      <c r="BM25">
        <f>IF(BL25-9.81*'Summary calculation'!$E$14*(BM24-BL24)&gt;=0,BL25-9.81*'Summary calculation'!$E$14*(BM24-BL24),0)</f>
        <v>3.8811499999999963</v>
      </c>
      <c r="BN25">
        <f>IF(BM25-9.81*'Summary calculation'!$E$14*(BN24-BM24)&gt;=0,BM25-9.81*'Summary calculation'!$E$14*(BN24-BM24),0)</f>
        <v>3.7855024999999962</v>
      </c>
      <c r="BO25">
        <f>IF(BN25-9.81*'Summary calculation'!$E$14*(BO24-BN24)&gt;=0,BN25-9.81*'Summary calculation'!$E$14*(BO24-BN24),0)</f>
        <v>3.6898549999999961</v>
      </c>
      <c r="BP25">
        <f>IF(BO25-9.81*'Summary calculation'!$E$14*(BP24-BO24)&gt;=0,BO25-9.81*'Summary calculation'!$E$14*(BP24-BO24),0)</f>
        <v>3.594207499999996</v>
      </c>
      <c r="BQ25">
        <f>IF(BP25-9.81*'Summary calculation'!$E$14*(BQ24-BP24)&gt;=0,BP25-9.81*'Summary calculation'!$E$14*(BQ24-BP24),0)</f>
        <v>3.4985599999999959</v>
      </c>
      <c r="BR25">
        <f>IF(BQ25-9.81*'Summary calculation'!$E$14*(BR24-BQ24)&gt;=0,BQ25-9.81*'Summary calculation'!$E$14*(BR24-BQ24),0)</f>
        <v>3.4029124999999958</v>
      </c>
      <c r="BS25">
        <f>IF(BR25-9.81*'Summary calculation'!$E$14*(BS24-BR24)&gt;=0,BR25-9.81*'Summary calculation'!$E$14*(BS24-BR24),0)</f>
        <v>3.3072649999999957</v>
      </c>
      <c r="BT25">
        <f>IF(BS25-9.81*'Summary calculation'!$E$14*(BT24-BS24)&gt;=0,BS25-9.81*'Summary calculation'!$E$14*(BT24-BS24),0)</f>
        <v>3.2116174999999965</v>
      </c>
      <c r="BU25">
        <f>IF(BT25-9.81*'Summary calculation'!$E$14*(BU24-BT24)&gt;=0,BT25-9.81*'Summary calculation'!$E$14*(BU24-BT24),0)</f>
        <v>3.1159699999999972</v>
      </c>
      <c r="BV25">
        <f>IF(BU25-9.81*'Summary calculation'!$E$14*(BV24-BU24)&gt;=0,BU25-9.81*'Summary calculation'!$E$14*(BV24-BU24),0)</f>
        <v>3.020322499999998</v>
      </c>
      <c r="BW25">
        <f>IF(BV25-9.81*'Summary calculation'!$E$14*(BW24-BV24)&gt;=0,BV25-9.81*'Summary calculation'!$E$14*(BW24-BV24),0)</f>
        <v>2.9246749999999988</v>
      </c>
      <c r="BX25">
        <f>IF(BW25-9.81*'Summary calculation'!$E$14*(BX24-BW24)&gt;=0,BW25-9.81*'Summary calculation'!$E$14*(BX24-BW24),0)</f>
        <v>2.8290274999999996</v>
      </c>
      <c r="BY25">
        <f>IF(BX25-9.81*'Summary calculation'!$E$14*(BY24-BX24)&gt;=0,BX25-9.81*'Summary calculation'!$E$14*(BY24-BX24),0)</f>
        <v>2.7333800000000004</v>
      </c>
      <c r="BZ25">
        <f>IF(BY25-9.81*'Summary calculation'!$E$14*(BZ24-BY24)&gt;=0,BY25-9.81*'Summary calculation'!$E$14*(BZ24-BY24),0)</f>
        <v>2.6377325000000011</v>
      </c>
      <c r="CA25">
        <f>IF(BZ25-9.81*'Summary calculation'!$E$14*(CA24-BZ24)&gt;=0,BZ25-9.81*'Summary calculation'!$E$14*(CA24-BZ24),0)</f>
        <v>2.5420850000000019</v>
      </c>
      <c r="CB25">
        <f>IF(CA25-9.81*'Summary calculation'!$E$14*(CB24-CA24)&gt;=0,CA25-9.81*'Summary calculation'!$E$14*(CB24-CA24),0)</f>
        <v>2.4464375000000027</v>
      </c>
      <c r="CC25">
        <f>IF(CB25-9.81*'Summary calculation'!$E$14*(CC24-CB24)&gt;=0,CB25-9.81*'Summary calculation'!$E$14*(CC24-CB24),0)</f>
        <v>2.3507900000000035</v>
      </c>
      <c r="CD25">
        <f>IF(CC25-9.81*'Summary calculation'!$E$14*(CD24-CC24)&gt;=0,CC25-9.81*'Summary calculation'!$E$14*(CD24-CC24),0)</f>
        <v>2.2551425000000043</v>
      </c>
      <c r="CE25">
        <f>IF(CD25-9.81*'Summary calculation'!$E$14*(CE24-CD24)&gt;=0,CD25-9.81*'Summary calculation'!$E$14*(CE24-CD24),0)</f>
        <v>2.159495000000005</v>
      </c>
      <c r="CF25">
        <f>IF(CE25-9.81*'Summary calculation'!$E$14*(CF24-CE24)&gt;=0,CE25-9.81*'Summary calculation'!$E$14*(CF24-CE24),0)</f>
        <v>2.0638475000000058</v>
      </c>
      <c r="CG25">
        <f>IF(CF25-9.81*'Summary calculation'!$E$14*(CG24-CF24)&gt;=0,CF25-9.81*'Summary calculation'!$E$14*(CG24-CF24),0)</f>
        <v>1.9682000000000064</v>
      </c>
      <c r="CH25">
        <f>IF(CG25-9.81*'Summary calculation'!$E$14*(CH24-CG24)&gt;=0,CG25-9.81*'Summary calculation'!$E$14*(CH24-CG24),0)</f>
        <v>1.8725525000000069</v>
      </c>
      <c r="CI25">
        <f>IF(CH25-9.81*'Summary calculation'!$E$14*(CI24-CH24)&gt;=0,CH25-9.81*'Summary calculation'!$E$14*(CI24-CH24),0)</f>
        <v>1.7769050000000075</v>
      </c>
      <c r="CJ25">
        <f>IF(CI25-9.81*'Summary calculation'!$E$14*(CJ24-CI24)&gt;=0,CI25-9.81*'Summary calculation'!$E$14*(CJ24-CI24),0)</f>
        <v>1.6812575000000081</v>
      </c>
      <c r="CK25">
        <f>IF(CJ25-9.81*'Summary calculation'!$E$14*(CK24-CJ24)&gt;=0,CJ25-9.81*'Summary calculation'!$E$14*(CK24-CJ24),0)</f>
        <v>1.5856100000000086</v>
      </c>
      <c r="CL25">
        <f>IF(CK25-9.81*'Summary calculation'!$E$14*(CL24-CK24)&gt;=0,CK25-9.81*'Summary calculation'!$E$14*(CL24-CK24),0)</f>
        <v>1.4899625000000092</v>
      </c>
      <c r="CM25">
        <f>IF(CL25-9.81*'Summary calculation'!$E$14*(CM24-CL24)&gt;=0,CL25-9.81*'Summary calculation'!$E$14*(CM24-CL24),0)</f>
        <v>1.3943150000000097</v>
      </c>
      <c r="CN25">
        <f>IF(CM25-9.81*'Summary calculation'!$E$14*(CN24-CM24)&gt;=0,CM25-9.81*'Summary calculation'!$E$14*(CN24-CM24),0)</f>
        <v>1.2986675000000103</v>
      </c>
      <c r="CO25">
        <f>IF(CN25-9.81*'Summary calculation'!$E$14*(CO24-CN24)&gt;=0,CN25-9.81*'Summary calculation'!$E$14*(CO24-CN24),0)</f>
        <v>1.2030200000000109</v>
      </c>
      <c r="CP25">
        <f>IF(CO25-9.81*'Summary calculation'!$E$14*(CP24-CO24)&gt;=0,CO25-9.81*'Summary calculation'!$E$14*(CP24-CO24),0)</f>
        <v>1.1073725000000114</v>
      </c>
      <c r="CQ25">
        <f>IF(CP25-9.81*'Summary calculation'!$E$14*(CQ24-CP24)&gt;=0,CP25-9.81*'Summary calculation'!$E$14*(CQ24-CP24),0)</f>
        <v>1.011725000000012</v>
      </c>
      <c r="CR25">
        <f>IF(CQ25-9.81*'Summary calculation'!$E$14*(CR24-CQ24)&gt;=0,CQ25-9.81*'Summary calculation'!$E$14*(CR24-CQ24),0)</f>
        <v>0.91607750000001253</v>
      </c>
      <c r="CS25">
        <f>IF(CR25-9.81*'Summary calculation'!$E$14*(CS24-CR24)&gt;=0,CR25-9.81*'Summary calculation'!$E$14*(CS24-CR24),0)</f>
        <v>0.82043000000001309</v>
      </c>
      <c r="CT25">
        <f>IF(CS25-9.81*'Summary calculation'!$E$14*(CT24-CS24)&gt;=0,CS25-9.81*'Summary calculation'!$E$14*(CT24-CS24),0)</f>
        <v>0.72478250000001365</v>
      </c>
      <c r="CU25">
        <f>IF(CT25-9.81*'Summary calculation'!$E$14*(CU24-CT24)&gt;=0,CT25-9.81*'Summary calculation'!$E$14*(CU24-CT24),0)</f>
        <v>0.62913500000001421</v>
      </c>
      <c r="CV25">
        <f>IF(CU25-9.81*'Summary calculation'!$E$14*(CV24-CU24)&gt;=0,CU25-9.81*'Summary calculation'!$E$14*(CV24-CU24),0)</f>
        <v>0.53348750000001477</v>
      </c>
      <c r="CW25">
        <f>IF(CV25-9.81*'Summary calculation'!$E$14*(CW24-CV24)&gt;=0,CV25-9.81*'Summary calculation'!$E$14*(CW24-CV24),0)</f>
        <v>0.43784000000001538</v>
      </c>
      <c r="CX25">
        <f>IF(CW25-9.81*'Summary calculation'!$E$14*(CX24-CW24)&gt;=0,CW25-9.81*'Summary calculation'!$E$14*(CX24-CW24),0)</f>
        <v>0.342192500000016</v>
      </c>
      <c r="CY25">
        <f>IF(CX25-9.81*'Summary calculation'!$E$14*(CY24-CX24)&gt;=0,CX25-9.81*'Summary calculation'!$E$14*(CY24-CX24),0)</f>
        <v>0.24654500000001661</v>
      </c>
      <c r="CZ25">
        <f>IF(CY25-9.81*'Summary calculation'!$E$14*(CZ24-CY24)&gt;=0,CY25-9.81*'Summary calculation'!$E$14*(CZ24-CY24),0)</f>
        <v>0.15089750000001723</v>
      </c>
      <c r="DA25">
        <f>IF(CZ25-9.81*'Summary calculation'!$E$14*(DA24-CZ24)&gt;=0,CZ25-9.81*'Summary calculation'!$E$14*(DA24-CZ24),0)</f>
        <v>5.525000000001784E-2</v>
      </c>
      <c r="DB25">
        <f>IF(DA25-9.81*'Summary calculation'!$E$14*(DB24-DA24)&gt;=0,DA25-9.81*'Summary calculation'!$E$14*(DB24-DA24),0)</f>
        <v>0</v>
      </c>
      <c r="DC25">
        <f>IF(DB25-9.81*'Summary calculation'!$E$14*(DC24-DB24)&gt;=0,DB25-9.81*'Summary calculation'!$E$14*(DC24-DB24),0)</f>
        <v>0</v>
      </c>
      <c r="DD25">
        <f>IF(DC25-9.81*'Summary calculation'!$E$14*(DD24-DC24)&gt;=0,DC25-9.81*'Summary calculation'!$E$14*(DD24-DC24),0)</f>
        <v>0</v>
      </c>
      <c r="DE25">
        <f>IF(DD25-9.81*'Summary calculation'!$E$14*(DE24-DD24)&gt;=0,DD25-9.81*'Summary calculation'!$E$14*(DE24-DD24),0)</f>
        <v>0</v>
      </c>
      <c r="DF25">
        <f>IF(DE25-9.81*'Summary calculation'!$E$14*(DF24-DE24)&gt;=0,DE25-9.81*'Summary calculation'!$E$14*(DF24-DE24),0)</f>
        <v>0</v>
      </c>
      <c r="DG25">
        <f>IF(DF25-9.81*'Summary calculation'!$E$14*(DG24-DF24)&gt;=0,DF25-9.81*'Summary calculation'!$E$14*(DG24-DF24),0)</f>
        <v>0</v>
      </c>
      <c r="DH25">
        <f>IF(DG25-9.81*'Summary calculation'!$E$14*(DH24-DG24)&gt;=0,DG25-9.81*'Summary calculation'!$E$14*(DH24-DG24),0)</f>
        <v>0</v>
      </c>
      <c r="DI25">
        <f>IF(DH25-9.81*'Summary calculation'!$E$14*(DI24-DH24)&gt;=0,DH25-9.81*'Summary calculation'!$E$14*(DI24-DH24),0)</f>
        <v>0</v>
      </c>
      <c r="DJ25">
        <f>IF(DI25-9.81*'Summary calculation'!$E$14*(DJ24-DI24)&gt;=0,DI25-9.81*'Summary calculation'!$E$14*(DJ24-DI24),0)</f>
        <v>0</v>
      </c>
      <c r="DK25">
        <f>IF(DJ25-9.81*'Summary calculation'!$E$14*(DK24-DJ24)&gt;=0,DJ25-9.81*'Summary calculation'!$E$14*(DK24-DJ24),0)</f>
        <v>0</v>
      </c>
      <c r="DL25">
        <f>IF(DK25-9.81*'Summary calculation'!$E$14*(DL24-DK24)&gt;=0,DK25-9.81*'Summary calculation'!$E$14*(DL24-DK24),0)</f>
        <v>0</v>
      </c>
      <c r="DM25">
        <f>IF(DL25-9.81*'Summary calculation'!$E$14*(DM24-DL24)&gt;=0,DL25-9.81*'Summary calculation'!$E$14*(DM24-DL24),0)</f>
        <v>0</v>
      </c>
      <c r="DN25">
        <f>IF(DM25-9.81*'Summary calculation'!$E$14*(DN24-DM24)&gt;=0,DM25-9.81*'Summary calculation'!$E$14*(DN24-DM24),0)</f>
        <v>0</v>
      </c>
      <c r="DO25">
        <f>IF(DN25-9.81*'Summary calculation'!$E$14*(DO24-DN24)&gt;=0,DN25-9.81*'Summary calculation'!$E$14*(DO24-DN24),0)</f>
        <v>0</v>
      </c>
      <c r="DP25">
        <f>IF(DO25-9.81*'Summary calculation'!$E$14*(DP24-DO24)&gt;=0,DO25-9.81*'Summary calculation'!$E$14*(DP24-DO24),0)</f>
        <v>0</v>
      </c>
      <c r="DQ25">
        <f>IF(DP25-9.81*'Summary calculation'!$E$14*(DQ24-DP24)&gt;=0,DP25-9.81*'Summary calculation'!$E$14*(DQ24-DP24),0)</f>
        <v>0</v>
      </c>
      <c r="DR25">
        <f>IF(DQ25-9.81*'Summary calculation'!$E$14*(DR24-DQ24)&gt;=0,DQ25-9.81*'Summary calculation'!$E$14*(DR24-DQ24),0)</f>
        <v>0</v>
      </c>
      <c r="DS25">
        <f>IF(DR25-9.81*'Summary calculation'!$E$14*(DS24-DR24)&gt;=0,DR25-9.81*'Summary calculation'!$E$14*(DS24-DR24),0)</f>
        <v>0</v>
      </c>
      <c r="DT25">
        <f>IF(DS25-9.81*'Summary calculation'!$E$14*(DT24-DS24)&gt;=0,DS25-9.81*'Summary calculation'!$E$14*(DT24-DS24),0)</f>
        <v>0</v>
      </c>
      <c r="DU25">
        <f>IF(DT25-9.81*'Summary calculation'!$E$14*(DU24-DT24)&gt;=0,DT25-9.81*'Summary calculation'!$E$14*(DU24-DT24),0)</f>
        <v>0</v>
      </c>
      <c r="DV25">
        <f>IF(DU25-9.81*'Summary calculation'!$E$14*(DV24-DU24)&gt;=0,DU25-9.81*'Summary calculation'!$E$14*(DV24-DU24),0)</f>
        <v>0</v>
      </c>
      <c r="DW25">
        <f>IF(DV25-9.81*'Summary calculation'!$E$14*(DW24-DV24)&gt;=0,DV25-9.81*'Summary calculation'!$E$14*(DW24-DV24),0)</f>
        <v>0</v>
      </c>
      <c r="DX25">
        <f>IF(DW25-9.81*'Summary calculation'!$E$14*(DX24-DW24)&gt;=0,DW25-9.81*'Summary calculation'!$E$14*(DX24-DW24),0)</f>
        <v>0</v>
      </c>
      <c r="DY25">
        <f>IF(DX25-9.81*'Summary calculation'!$E$14*(DY24-DX24)&gt;=0,DX25-9.81*'Summary calculation'!$E$14*(DY24-DX24),0)</f>
        <v>0</v>
      </c>
      <c r="DZ25">
        <f>IF(DY25-9.81*'Summary calculation'!$E$14*(DZ24-DY24)&gt;=0,DY25-9.81*'Summary calculation'!$E$14*(DZ24-DY24),0)</f>
        <v>0</v>
      </c>
      <c r="EA25">
        <f>IF(DZ25-9.81*'Summary calculation'!$E$14*(EA24-DZ24)&gt;=0,DZ25-9.81*'Summary calculation'!$E$14*(EA24-DZ24),0)</f>
        <v>0</v>
      </c>
      <c r="EB25">
        <f>IF(EA25-9.81*'Summary calculation'!$E$14*(EB24-EA24)&gt;=0,EA25-9.81*'Summary calculation'!$E$14*(EB24-EA24),0)</f>
        <v>0</v>
      </c>
      <c r="EC25">
        <f>IF(EB25-9.81*'Summary calculation'!$E$14*(EC24-EB24)&gt;=0,EB25-9.81*'Summary calculation'!$E$14*(EC24-EB24),0)</f>
        <v>0</v>
      </c>
      <c r="ED25">
        <f>IF(EC25-9.81*'Summary calculation'!$E$14*(ED24-EC24)&gt;=0,EC25-9.81*'Summary calculation'!$E$14*(ED24-EC24),0)</f>
        <v>0</v>
      </c>
      <c r="EE25">
        <f>IF(ED25-9.81*'Summary calculation'!$E$14*(EE24-ED24)&gt;=0,ED25-9.81*'Summary calculation'!$E$14*(EE24-ED24),0)</f>
        <v>0</v>
      </c>
      <c r="EF25">
        <f>IF(EE25-9.81*'Summary calculation'!$E$14*(EF24-EE24)&gt;=0,EE25-9.81*'Summary calculation'!$E$14*(EF24-EE24),0)</f>
        <v>0</v>
      </c>
      <c r="EG25">
        <f>IF(EF25-9.81*'Summary calculation'!$E$14*(EG24-EF24)&gt;=0,EF25-9.81*'Summary calculation'!$E$14*(EG24-EF24),0)</f>
        <v>0</v>
      </c>
      <c r="EH25">
        <f>IF(EG25-9.81*'Summary calculation'!$E$14*(EH24-EG24)&gt;=0,EG25-9.81*'Summary calculation'!$E$14*(EH24-EG24),0)</f>
        <v>0</v>
      </c>
      <c r="EI25">
        <f>IF(EH25-9.81*'Summary calculation'!$E$14*(EI24-EH24)&gt;=0,EH25-9.81*'Summary calculation'!$E$14*(EI24-EH24),0)</f>
        <v>0</v>
      </c>
      <c r="EJ25">
        <f>IF(EI25-9.81*'Summary calculation'!$E$14*(EJ24-EI24)&gt;=0,EI25-9.81*'Summary calculation'!$E$14*(EJ24-EI24),0)</f>
        <v>0</v>
      </c>
      <c r="EK25">
        <f>IF(EJ25-9.81*'Summary calculation'!$E$14*(EK24-EJ24)&gt;=0,EJ25-9.81*'Summary calculation'!$E$14*(EK24-EJ24),0)</f>
        <v>0</v>
      </c>
      <c r="EL25">
        <f>IF(EK25-9.81*'Summary calculation'!$E$14*(EL24-EK24)&gt;=0,EK25-9.81*'Summary calculation'!$E$14*(EL24-EK24),0)</f>
        <v>0</v>
      </c>
      <c r="EM25">
        <f>IF(EL25-9.81*'Summary calculation'!$E$14*(EM24-EL24)&gt;=0,EL25-9.81*'Summary calculation'!$E$14*(EM24-EL24),0)</f>
        <v>0</v>
      </c>
      <c r="EN25">
        <f>IF(EM25-9.81*'Summary calculation'!$E$14*(EN24-EM24)&gt;=0,EM25-9.81*'Summary calculation'!$E$14*(EN24-EM24),0)</f>
        <v>0</v>
      </c>
      <c r="EO25">
        <f>IF(EN25-9.81*'Summary calculation'!$E$14*(EO24-EN24)&gt;=0,EN25-9.81*'Summary calculation'!$E$14*(EO24-EN24),0)</f>
        <v>0</v>
      </c>
      <c r="EP25">
        <f>IF(EO25-9.81*'Summary calculation'!$E$14*(EP24-EO24)&gt;=0,EO25-9.81*'Summary calculation'!$E$14*(EP24-EO24),0)</f>
        <v>0</v>
      </c>
      <c r="EQ25">
        <f>IF(EP25-9.81*'Summary calculation'!$E$14*(EQ24-EP24)&gt;=0,EP25-9.81*'Summary calculation'!$E$14*(EQ24-EP24),0)</f>
        <v>0</v>
      </c>
      <c r="ER25">
        <f>IF(EQ25-9.81*'Summary calculation'!$E$14*(ER24-EQ24)&gt;=0,EQ25-9.81*'Summary calculation'!$E$14*(ER24-EQ24),0)</f>
        <v>0</v>
      </c>
      <c r="ES25">
        <f>IF(ER25-9.81*'Summary calculation'!$E$14*(ES24-ER24)&gt;=0,ER25-9.81*'Summary calculation'!$E$14*(ES24-ER24),0)</f>
        <v>0</v>
      </c>
      <c r="ET25">
        <f>IF(ES25-9.81*'Summary calculation'!$E$14*(ET24-ES24)&gt;=0,ES25-9.81*'Summary calculation'!$E$14*(ET24-ES24),0)</f>
        <v>0</v>
      </c>
      <c r="EU25">
        <f>IF(ET25-9.81*'Summary calculation'!$E$14*(EU24-ET24)&gt;=0,ET25-9.81*'Summary calculation'!$E$14*(EU24-ET24),0)</f>
        <v>0</v>
      </c>
      <c r="EV25">
        <f>IF(EU25-9.81*'Summary calculation'!$E$14*(EV24-EU24)&gt;=0,EU25-9.81*'Summary calculation'!$E$14*(EV24-EU24),0)</f>
        <v>0</v>
      </c>
      <c r="EW25">
        <f>IF(EV25-9.81*'Summary calculation'!$E$14*(EW24-EV24)&gt;=0,EV25-9.81*'Summary calculation'!$E$14*(EW24-EV24),0)</f>
        <v>0</v>
      </c>
      <c r="EX25">
        <f>IF(EW25-9.81*'Summary calculation'!$E$14*(EX24-EW24)&gt;=0,EW25-9.81*'Summary calculation'!$E$14*(EX24-EW24),0)</f>
        <v>0</v>
      </c>
      <c r="EY25">
        <f>IF(EX25-9.81*'Summary calculation'!$E$14*(EY24-EX24)&gt;=0,EX25-9.81*'Summary calculation'!$E$14*(EY24-EX24),0)</f>
        <v>0</v>
      </c>
      <c r="EZ25">
        <f>IF(EY25-9.81*'Summary calculation'!$E$14*(EZ24-EY24)&gt;=0,EY25-9.81*'Summary calculation'!$E$14*(EZ24-EY24),0)</f>
        <v>0</v>
      </c>
      <c r="FA25">
        <f>IF(EZ25-9.81*'Summary calculation'!$E$14*(FA24-EZ24)&gt;=0,EZ25-9.81*'Summary calculation'!$E$14*(FA24-EZ24),0)</f>
        <v>0</v>
      </c>
      <c r="FB25">
        <f>IF(FA25-9.81*'Summary calculation'!$E$14*(FB24-FA24)&gt;=0,FA25-9.81*'Summary calculation'!$E$14*(FB24-FA24),0)</f>
        <v>0</v>
      </c>
      <c r="FC25">
        <f>IF(FB25-9.81*'Summary calculation'!$E$14*(FC24-FB24)&gt;=0,FB25-9.81*'Summary calculation'!$E$14*(FC24-FB24),0)</f>
        <v>0</v>
      </c>
      <c r="FD25">
        <f>IF(FC25-9.81*'Summary calculation'!$E$14*(FD24-FC24)&gt;=0,FC25-9.81*'Summary calculation'!$E$14*(FD24-FC24),0)</f>
        <v>0</v>
      </c>
      <c r="FE25">
        <f>IF(FD25-9.81*'Summary calculation'!$E$14*(FE24-FD24)&gt;=0,FD25-9.81*'Summary calculation'!$E$14*(FE24-FD24),0)</f>
        <v>0</v>
      </c>
      <c r="FF25">
        <f>IF(FE25-9.81*'Summary calculation'!$E$14*(FF24-FE24)&gt;=0,FE25-9.81*'Summary calculation'!$E$14*(FF24-FE24),0)</f>
        <v>0</v>
      </c>
      <c r="FG25">
        <f>IF(FF25-9.81*'Summary calculation'!$E$14*(FG24-FF24)&gt;=0,FF25-9.81*'Summary calculation'!$E$14*(FG24-FF24),0)</f>
        <v>0</v>
      </c>
      <c r="FH25">
        <f>IF(FG25-9.81*'Summary calculation'!$E$14*(FH24-FG24)&gt;=0,FG25-9.81*'Summary calculation'!$E$14*(FH24-FG24),0)</f>
        <v>0</v>
      </c>
      <c r="FI25">
        <f>IF(FH25-9.81*'Summary calculation'!$E$14*(FI24-FH24)&gt;=0,FH25-9.81*'Summary calculation'!$E$14*(FI24-FH24),0)</f>
        <v>0</v>
      </c>
      <c r="FJ25">
        <f>IF(FI25-9.81*'Summary calculation'!$E$14*(FJ24-FI24)&gt;=0,FI25-9.81*'Summary calculation'!$E$14*(FJ24-FI24),0)</f>
        <v>0</v>
      </c>
      <c r="FK25">
        <f>IF(FJ25-9.81*'Summary calculation'!$E$14*(FK24-FJ24)&gt;=0,FJ25-9.81*'Summary calculation'!$E$14*(FK24-FJ24),0)</f>
        <v>0</v>
      </c>
      <c r="FL25">
        <f>IF(FK25-9.81*'Summary calculation'!$E$14*(FL24-FK24)&gt;=0,FK25-9.81*'Summary calculation'!$E$14*(FL24-FK24),0)</f>
        <v>0</v>
      </c>
      <c r="FM25">
        <f>IF(FL25-9.81*'Summary calculation'!$E$14*(FM24-FL24)&gt;=0,FL25-9.81*'Summary calculation'!$E$14*(FM24-FL24),0)</f>
        <v>0</v>
      </c>
      <c r="FN25">
        <f>IF(FM25-9.81*'Summary calculation'!$E$14*(FN24-FM24)&gt;=0,FM25-9.81*'Summary calculation'!$E$14*(FN24-FM24),0)</f>
        <v>0</v>
      </c>
      <c r="FO25">
        <f>IF(FN25-9.81*'Summary calculation'!$E$14*(FO24-FN24)&gt;=0,FN25-9.81*'Summary calculation'!$E$14*(FO24-FN24),0)</f>
        <v>0</v>
      </c>
      <c r="FP25">
        <f>IF(FO25-9.81*'Summary calculation'!$E$14*(FP24-FO24)&gt;=0,FO25-9.81*'Summary calculation'!$E$14*(FP24-FO24),0)</f>
        <v>0</v>
      </c>
      <c r="FQ25">
        <f>IF(FP25-9.81*'Summary calculation'!$E$14*(FQ24-FP24)&gt;=0,FP25-9.81*'Summary calculation'!$E$14*(FQ24-FP24),0)</f>
        <v>0</v>
      </c>
      <c r="FR25">
        <f>IF(FQ25-9.81*'Summary calculation'!$E$14*(FR24-FQ24)&gt;=0,FQ25-9.81*'Summary calculation'!$E$14*(FR24-FQ24),0)</f>
        <v>0</v>
      </c>
      <c r="FS25">
        <f>IF(FR25-9.81*'Summary calculation'!$E$14*(FS24-FR24)&gt;=0,FR25-9.81*'Summary calculation'!$E$14*(FS24-FR24),0)</f>
        <v>0</v>
      </c>
      <c r="FT25">
        <f>IF(FS25-9.81*'Summary calculation'!$E$14*(FT24-FS24)&gt;=0,FS25-9.81*'Summary calculation'!$E$14*(FT24-FS24),0)</f>
        <v>0</v>
      </c>
      <c r="FU25">
        <f>IF(FT25-9.81*'Summary calculation'!$E$14*(FU24-FT24)&gt;=0,FT25-9.81*'Summary calculation'!$E$14*(FU24-FT24),0)</f>
        <v>0</v>
      </c>
      <c r="FV25">
        <f>IF(FU25-9.81*'Summary calculation'!$E$14*(FV24-FU24)&gt;=0,FU25-9.81*'Summary calculation'!$E$14*(FV24-FU24),0)</f>
        <v>0</v>
      </c>
      <c r="FW25">
        <f>IF(FV25-9.81*'Summary calculation'!$E$14*(FW24-FV24)&gt;=0,FV25-9.81*'Summary calculation'!$E$14*(FW24-FV24),0)</f>
        <v>0</v>
      </c>
      <c r="FX25">
        <f>IF(FW25-9.81*'Summary calculation'!$E$14*(FX24-FW24)&gt;=0,FW25-9.81*'Summary calculation'!$E$14*(FX24-FW24),0)</f>
        <v>0</v>
      </c>
      <c r="FY25">
        <f>IF(FX25-9.81*'Summary calculation'!$E$14*(FY24-FX24)&gt;=0,FX25-9.81*'Summary calculation'!$E$14*(FY24-FX24),0)</f>
        <v>0</v>
      </c>
      <c r="FZ25">
        <f>IF(FY25-9.81*'Summary calculation'!$E$14*(FZ24-FY24)&gt;=0,FY25-9.81*'Summary calculation'!$E$14*(FZ24-FY24),0)</f>
        <v>0</v>
      </c>
      <c r="GA25">
        <f>IF(FZ25-9.81*'Summary calculation'!$E$14*(GA24-FZ24)&gt;=0,FZ25-9.81*'Summary calculation'!$E$14*(GA24-FZ24),0)</f>
        <v>0</v>
      </c>
      <c r="GB25">
        <f>IF(GA25-9.81*'Summary calculation'!$E$14*(GB24-GA24)&gt;=0,GA25-9.81*'Summary calculation'!$E$14*(GB24-GA24),0)</f>
        <v>0</v>
      </c>
      <c r="GC25">
        <f>IF(GB25-9.81*'Summary calculation'!$E$14*(GC24-GB24)&gt;=0,GB25-9.81*'Summary calculation'!$E$14*(GC24-GB24),0)</f>
        <v>0</v>
      </c>
      <c r="GD25">
        <f>IF(GC25-9.81*'Summary calculation'!$E$14*(GD24-GC24)&gt;=0,GC25-9.81*'Summary calculation'!$E$14*(GD24-GC24),0)</f>
        <v>0</v>
      </c>
      <c r="GE25">
        <f>IF(GD25-9.81*'Summary calculation'!$E$14*(GE24-GD24)&gt;=0,GD25-9.81*'Summary calculation'!$E$14*(GE24-GD24),0)</f>
        <v>0</v>
      </c>
      <c r="GF25">
        <f>IF(GE25-9.81*'Summary calculation'!$E$14*(GF24-GE24)&gt;=0,GE25-9.81*'Summary calculation'!$E$14*(GF24-GE24),0)</f>
        <v>0</v>
      </c>
      <c r="GG25">
        <f>IF(GF25-9.81*'Summary calculation'!$E$14*(GG24-GF24)&gt;=0,GF25-9.81*'Summary calculation'!$E$14*(GG24-GF24),0)</f>
        <v>0</v>
      </c>
      <c r="GH25">
        <f>IF(GG25-9.81*'Summary calculation'!$E$14*(GH24-GG24)&gt;=0,GG25-9.81*'Summary calculation'!$E$14*(GH24-GG24),0)</f>
        <v>0</v>
      </c>
      <c r="GI25">
        <f>IF(GH25-9.81*'Summary calculation'!$E$14*(GI24-GH24)&gt;=0,GH25-9.81*'Summary calculation'!$E$14*(GI24-GH24),0)</f>
        <v>0</v>
      </c>
      <c r="GJ25">
        <f>IF(GI25-9.81*'Summary calculation'!$E$14*(GJ24-GI24)&gt;=0,GI25-9.81*'Summary calculation'!$E$14*(GJ24-GI24),0)</f>
        <v>0</v>
      </c>
      <c r="GK25">
        <f>IF(GJ25-9.81*'Summary calculation'!$E$14*(GK24-GJ24)&gt;=0,GJ25-9.81*'Summary calculation'!$E$14*(GK24-GJ24),0)</f>
        <v>0</v>
      </c>
      <c r="GL25">
        <f>IF(GK25-9.81*'Summary calculation'!$E$14*(GL24-GK24)&gt;=0,GK25-9.81*'Summary calculation'!$E$14*(GL24-GK24),0)</f>
        <v>0</v>
      </c>
      <c r="GM25">
        <f>IF(GL25-9.81*'Summary calculation'!$E$14*(GM24-GL24)&gt;=0,GL25-9.81*'Summary calculation'!$E$14*(GM24-GL24),0)</f>
        <v>0</v>
      </c>
      <c r="GN25">
        <f>IF(GM25-9.81*'Summary calculation'!$E$14*(GN24-GM24)&gt;=0,GM25-9.81*'Summary calculation'!$E$14*(GN24-GM24),0)</f>
        <v>0</v>
      </c>
      <c r="GO25">
        <f>IF(GN25-9.81*'Summary calculation'!$E$14*(GO24-GN24)&gt;=0,GN25-9.81*'Summary calculation'!$E$14*(GO24-GN24),0)</f>
        <v>0</v>
      </c>
      <c r="GP25">
        <f>IF(GO25-9.81*'Summary calculation'!$E$14*(GP24-GO24)&gt;=0,GO25-9.81*'Summary calculation'!$E$14*(GP24-GO24),0)</f>
        <v>0</v>
      </c>
      <c r="GQ25">
        <f>IF(GP25-9.81*'Summary calculation'!$E$14*(GQ24-GP24)&gt;=0,GP25-9.81*'Summary calculation'!$E$14*(GQ24-GP24),0)</f>
        <v>0</v>
      </c>
      <c r="GR25">
        <f>IF(GQ25-9.81*'Summary calculation'!$E$14*(GR24-GQ24)&gt;=0,GQ25-9.81*'Summary calculation'!$E$14*(GR24-GQ24),0)</f>
        <v>0</v>
      </c>
      <c r="GS25">
        <f>IF(GR25-9.81*'Summary calculation'!$E$14*(GS24-GR24)&gt;=0,GR25-9.81*'Summary calculation'!$E$14*(GS24-GR24),0)</f>
        <v>0</v>
      </c>
      <c r="GT25">
        <f>IF(GS25-9.81*'Summary calculation'!$E$14*(GT24-GS24)&gt;=0,GS25-9.81*'Summary calculation'!$E$14*(GT24-GS24),0)</f>
        <v>0</v>
      </c>
      <c r="GU25">
        <f>IF(GT25-9.81*'Summary calculation'!$E$14*(GU24-GT24)&gt;=0,GT25-9.81*'Summary calculation'!$E$14*(GU24-GT24),0)</f>
        <v>0</v>
      </c>
      <c r="GV25">
        <f>IF(GU25-9.81*'Summary calculation'!$E$14*(GV24-GU24)&gt;=0,GU25-9.81*'Summary calculation'!$E$14*(GV24-GU24),0)</f>
        <v>0</v>
      </c>
      <c r="GW25">
        <f>IF(GV25-9.81*'Summary calculation'!$E$14*(GW24-GV24)&gt;=0,GV25-9.81*'Summary calculation'!$E$14*(GW24-GV24),0)</f>
        <v>0</v>
      </c>
      <c r="GX25">
        <f>IF(GW25-9.81*'Summary calculation'!$E$14*(GX24-GW24)&gt;=0,GW25-9.81*'Summary calculation'!$E$14*(GX24-GW24),0)</f>
        <v>0</v>
      </c>
      <c r="GY25">
        <f>IF(GX25-9.81*'Summary calculation'!$E$14*(GY24-GX24)&gt;=0,GX25-9.81*'Summary calculation'!$E$14*(GY24-GX24),0)</f>
        <v>0</v>
      </c>
      <c r="GZ25">
        <f>IF(GY25-9.81*'Summary calculation'!$E$14*(GZ24-GY24)&gt;=0,GY25-9.81*'Summary calculation'!$E$14*(GZ24-GY24),0)</f>
        <v>0</v>
      </c>
      <c r="HA25">
        <f>IF(GZ25-9.81*'Summary calculation'!$E$14*(HA24-GZ24)&gt;=0,GZ25-9.81*'Summary calculation'!$E$14*(HA24-GZ24),0)</f>
        <v>0</v>
      </c>
      <c r="HB25">
        <f>IF(HA25-9.81*'Summary calculation'!$E$14*(HB24-HA24)&gt;=0,HA25-9.81*'Summary calculation'!$E$14*(HB24-HA24),0)</f>
        <v>0</v>
      </c>
      <c r="HC25">
        <f>IF(HB25-9.81*'Summary calculation'!$E$14*(HC24-HB24)&gt;=0,HB25-9.81*'Summary calculation'!$E$14*(HC24-HB24),0)</f>
        <v>0</v>
      </c>
      <c r="HD25">
        <f>IF(HC25-9.81*'Summary calculation'!$E$14*(HD24-HC24)&gt;=0,HC25-9.81*'Summary calculation'!$E$14*(HD24-HC24),0)</f>
        <v>0</v>
      </c>
      <c r="HE25">
        <f>IF(HD25-9.81*'Summary calculation'!$E$14*(HE24-HD24)&gt;=0,HD25-9.81*'Summary calculation'!$E$14*(HE24-HD24),0)</f>
        <v>0</v>
      </c>
      <c r="HF25">
        <f>IF(HE25-9.81*'Summary calculation'!$E$14*(HF24-HE24)&gt;=0,HE25-9.81*'Summary calculation'!$E$14*(HF24-HE24),0)</f>
        <v>0</v>
      </c>
      <c r="HG25">
        <f>IF(HF25-9.81*'Summary calculation'!$E$14*(HG24-HF24)&gt;=0,HF25-9.81*'Summary calculation'!$E$14*(HG24-HF24),0)</f>
        <v>0</v>
      </c>
      <c r="HH25">
        <f>IF(HG25-9.81*'Summary calculation'!$E$14*(HH24-HG24)&gt;=0,HG25-9.81*'Summary calculation'!$E$14*(HH24-HG24),0)</f>
        <v>0</v>
      </c>
      <c r="HI25">
        <f>IF(HH25-9.81*'Summary calculation'!$E$14*(HI24-HH24)&gt;=0,HH25-9.81*'Summary calculation'!$E$14*(HI24-HH24),0)</f>
        <v>0</v>
      </c>
      <c r="HJ25">
        <f>IF(HI25-9.81*'Summary calculation'!$E$14*(HJ24-HI24)&gt;=0,HI25-9.81*'Summary calculation'!$E$14*(HJ24-HI24),0)</f>
        <v>0</v>
      </c>
      <c r="HK25">
        <f>IF(HJ25-9.81*'Summary calculation'!$E$14*(HK24-HJ24)&gt;=0,HJ25-9.81*'Summary calculation'!$E$14*(HK24-HJ24),0)</f>
        <v>0</v>
      </c>
      <c r="HL25">
        <f>IF(HK25-9.81*'Summary calculation'!$E$14*(HL24-HK24)&gt;=0,HK25-9.81*'Summary calculation'!$E$14*(HL24-HK24),0)</f>
        <v>0</v>
      </c>
      <c r="HM25">
        <f>IF(HL25-9.81*'Summary calculation'!$E$14*(HM24-HL24)&gt;=0,HL25-9.81*'Summary calculation'!$E$14*(HM24-HL24),0)</f>
        <v>0</v>
      </c>
      <c r="HN25">
        <f>IF(HM25-9.81*'Summary calculation'!$E$14*(HN24-HM24)&gt;=0,HM25-9.81*'Summary calculation'!$E$14*(HN24-HM24),0)</f>
        <v>0</v>
      </c>
      <c r="HO25">
        <f>IF(HN25-9.81*'Summary calculation'!$E$14*(HO24-HN24)&gt;=0,HN25-9.81*'Summary calculation'!$E$14*(HO24-HN24),0)</f>
        <v>0</v>
      </c>
      <c r="HP25">
        <f>IF(HO25-9.81*'Summary calculation'!$E$14*(HP24-HO24)&gt;=0,HO25-9.81*'Summary calculation'!$E$14*(HP24-HO24),0)</f>
        <v>0</v>
      </c>
      <c r="HQ25">
        <f>IF(HP25-9.81*'Summary calculation'!$E$14*(HQ24-HP24)&gt;=0,HP25-9.81*'Summary calculation'!$E$14*(HQ24-HP24),0)</f>
        <v>0</v>
      </c>
      <c r="HR25">
        <f>IF(HQ25-9.81*'Summary calculation'!$E$14*(HR24-HQ24)&gt;=0,HQ25-9.81*'Summary calculation'!$E$14*(HR24-HQ24),0)</f>
        <v>0</v>
      </c>
      <c r="HS25">
        <f>IF(HR25-9.81*'Summary calculation'!$E$14*(HS24-HR24)&gt;=0,HR25-9.81*'Summary calculation'!$E$14*(HS24-HR24),0)</f>
        <v>0</v>
      </c>
      <c r="HT25">
        <f>IF(HS25-9.81*'Summary calculation'!$E$14*(HT24-HS24)&gt;=0,HS25-9.81*'Summary calculation'!$E$14*(HT24-HS24),0)</f>
        <v>0</v>
      </c>
      <c r="HU25">
        <f>IF(HT25-9.81*'Summary calculation'!$E$14*(HU24-HT24)&gt;=0,HT25-9.81*'Summary calculation'!$E$14*(HU24-HT24),0)</f>
        <v>0</v>
      </c>
      <c r="HV25">
        <f>IF(HU25-9.81*'Summary calculation'!$E$14*(HV24-HU24)&gt;=0,HU25-9.81*'Summary calculation'!$E$14*(HV24-HU24),0)</f>
        <v>0</v>
      </c>
      <c r="HW25">
        <f>IF(HV25-9.81*'Summary calculation'!$E$14*(HW24-HV24)&gt;=0,HV25-9.81*'Summary calculation'!$E$14*(HW24-HV24),0)</f>
        <v>0</v>
      </c>
      <c r="HX25">
        <f>IF(HW25-9.81*'Summary calculation'!$E$14*(HX24-HW24)&gt;=0,HW25-9.81*'Summary calculation'!$E$14*(HX24-HW24),0)</f>
        <v>0</v>
      </c>
      <c r="HY25">
        <f>IF(HX25-9.81*'Summary calculation'!$E$14*(HY24-HX24)&gt;=0,HX25-9.81*'Summary calculation'!$E$14*(HY24-HX24),0)</f>
        <v>0</v>
      </c>
      <c r="HZ25">
        <f>IF(HY25-9.81*'Summary calculation'!$E$14*(HZ24-HY24)&gt;=0,HY25-9.81*'Summary calculation'!$E$14*(HZ24-HY24),0)</f>
        <v>0</v>
      </c>
      <c r="IA25">
        <f>IF(HZ25-9.81*'Summary calculation'!$E$14*(IA24-HZ24)&gt;=0,HZ25-9.81*'Summary calculation'!$E$14*(IA24-HZ24),0)</f>
        <v>0</v>
      </c>
      <c r="IB25">
        <f>IF(IA25-9.81*'Summary calculation'!$E$14*(IB24-IA24)&gt;=0,IA25-9.81*'Summary calculation'!$E$14*(IB24-IA24),0)</f>
        <v>0</v>
      </c>
      <c r="IC25">
        <f>IF(IB25-9.81*'Summary calculation'!$E$14*(IC24-IB24)&gt;=0,IB25-9.81*'Summary calculation'!$E$14*(IC24-IB24),0)</f>
        <v>0</v>
      </c>
      <c r="ID25">
        <f>IF(IC25-9.81*'Summary calculation'!$E$14*(ID24-IC24)&gt;=0,IC25-9.81*'Summary calculation'!$E$14*(ID24-IC24),0)</f>
        <v>0</v>
      </c>
      <c r="IE25">
        <f>IF(ID25-9.81*'Summary calculation'!$E$14*(IE24-ID24)&gt;=0,ID25-9.81*'Summary calculation'!$E$14*(IE24-ID24),0)</f>
        <v>0</v>
      </c>
      <c r="IF25">
        <f>IF(IE25-9.81*'Summary calculation'!$E$14*(IF24-IE24)&gt;=0,IE25-9.81*'Summary calculation'!$E$14*(IF24-IE24),0)</f>
        <v>0</v>
      </c>
      <c r="IG25">
        <f>IF(IF25-9.81*'Summary calculation'!$E$14*(IG24-IF24)&gt;=0,IF25-9.81*'Summary calculation'!$E$14*(IG24-IF24),0)</f>
        <v>0</v>
      </c>
      <c r="IH25">
        <f>IF(IG25-9.81*'Summary calculation'!$E$14*(IH24-IG24)&gt;=0,IG25-9.81*'Summary calculation'!$E$14*(IH24-IG24),0)</f>
        <v>0</v>
      </c>
      <c r="II25">
        <f>IF(IH25-9.81*'Summary calculation'!$E$14*(II24-IH24)&gt;=0,IH25-9.81*'Summary calculation'!$E$14*(II24-IH24),0)</f>
        <v>0</v>
      </c>
      <c r="IJ25">
        <f>IF(II25-9.81*'Summary calculation'!$E$14*(IJ24-II24)&gt;=0,II25-9.81*'Summary calculation'!$E$14*(IJ24-II24),0)</f>
        <v>0</v>
      </c>
      <c r="IK25">
        <f>IF(IJ25-9.81*'Summary calculation'!$E$14*(IK24-IJ24)&gt;=0,IJ25-9.81*'Summary calculation'!$E$14*(IK24-IJ24),0)</f>
        <v>0</v>
      </c>
      <c r="IL25">
        <f>IF(IK25-9.81*'Summary calculation'!$E$14*(IL24-IK24)&gt;=0,IK25-9.81*'Summary calculation'!$E$14*(IL24-IK24),0)</f>
        <v>0</v>
      </c>
      <c r="IM25">
        <f>IF(IL25-9.81*'Summary calculation'!$E$14*(IM24-IL24)&gt;=0,IL25-9.81*'Summary calculation'!$E$14*(IM24-IL24),0)</f>
        <v>0</v>
      </c>
      <c r="IN25">
        <f>IF(IM25-9.81*'Summary calculation'!$E$14*(IN24-IM24)&gt;=0,IM25-9.81*'Summary calculation'!$E$14*(IN24-IM24),0)</f>
        <v>0</v>
      </c>
      <c r="IO25">
        <f>IF(IN25-9.81*'Summary calculation'!$E$14*(IO24-IN24)&gt;=0,IN25-9.81*'Summary calculation'!$E$14*(IO24-IN24),0)</f>
        <v>0</v>
      </c>
      <c r="IP25">
        <f>IF(IO25-9.81*'Summary calculation'!$E$14*(IP24-IO24)&gt;=0,IO25-9.81*'Summary calculation'!$E$14*(IP24-IO24),0)</f>
        <v>0</v>
      </c>
      <c r="IQ25">
        <f>IF(IP25-9.81*'Summary calculation'!$E$14*(IQ24-IP24)&gt;=0,IP25-9.81*'Summary calculation'!$E$14*(IQ24-IP24),0)</f>
        <v>0</v>
      </c>
      <c r="IR25">
        <f>IF(IQ25-9.81*'Summary calculation'!$E$14*(IR24-IQ24)&gt;=0,IQ25-9.81*'Summary calculation'!$E$14*(IR24-IQ24),0)</f>
        <v>0</v>
      </c>
      <c r="IS25">
        <f>IF(IR25-9.81*'Summary calculation'!$E$14*(IS24-IR24)&gt;=0,IR25-9.81*'Summary calculation'!$E$14*(IS24-IR24),0)</f>
        <v>0</v>
      </c>
      <c r="IT25">
        <f>IF(IS25-9.81*'Summary calculation'!$E$14*(IT24-IS24)&gt;=0,IS25-9.81*'Summary calculation'!$E$14*(IT24-IS24),0)</f>
        <v>0</v>
      </c>
      <c r="IU25">
        <f>IF(IT25-9.81*'Summary calculation'!$E$14*(IU24-IT24)&gt;=0,IT25-9.81*'Summary calculation'!$E$14*(IU24-IT24),0)</f>
        <v>0</v>
      </c>
      <c r="IV25">
        <f>IF(IU25-9.81*'Summary calculation'!$E$14*(IV24-IU24)&gt;=0,IU25-9.81*'Summary calculation'!$E$14*(IV24-IU24),0)</f>
        <v>0</v>
      </c>
      <c r="IW25">
        <f>IF(IV25-9.81*'Summary calculation'!$E$14*(IW24-IV24)&gt;=0,IV25-9.81*'Summary calculation'!$E$14*(IW24-IV24),0)</f>
        <v>0</v>
      </c>
      <c r="IX25">
        <f>IF(IW25-9.81*'Summary calculation'!$E$14*(IX24-IW24)&gt;=0,IW25-9.81*'Summary calculation'!$E$14*(IX24-IW24),0)</f>
        <v>0</v>
      </c>
      <c r="IY25">
        <f>IF(IX25-9.81*'Summary calculation'!$E$14*(IY24-IX24)&gt;=0,IX25-9.81*'Summary calculation'!$E$14*(IY24-IX24),0)</f>
        <v>0</v>
      </c>
      <c r="IZ25">
        <f>IF(IY25-9.81*'Summary calculation'!$E$14*(IZ24-IY24)&gt;=0,IY25-9.81*'Summary calculation'!$E$14*(IZ24-IY24),0)</f>
        <v>0</v>
      </c>
      <c r="JA25">
        <f>IF(IZ25-9.81*'Summary calculation'!$E$14*(JA24-IZ24)&gt;=0,IZ25-9.81*'Summary calculation'!$E$14*(JA24-IZ24),0)</f>
        <v>0</v>
      </c>
      <c r="JB25">
        <f>IF(JA25-9.81*'Summary calculation'!$E$14*(JB24-JA24)&gt;=0,JA25-9.81*'Summary calculation'!$E$14*(JB24-JA24),0)</f>
        <v>0</v>
      </c>
      <c r="JC25">
        <f>IF(JB25-9.81*'Summary calculation'!$E$14*(JC24-JB24)&gt;=0,JB25-9.81*'Summary calculation'!$E$14*(JC24-JB24),0)</f>
        <v>0</v>
      </c>
      <c r="JD25">
        <f>IF(JC25-9.81*'Summary calculation'!$E$14*(JD24-JC24)&gt;=0,JC25-9.81*'Summary calculation'!$E$14*(JD24-JC24),0)</f>
        <v>0</v>
      </c>
      <c r="JE25">
        <f>IF(JD25-9.81*'Summary calculation'!$E$14*(JE24-JD24)&gt;=0,JD25-9.81*'Summary calculation'!$E$14*(JE24-JD24),0)</f>
        <v>0</v>
      </c>
      <c r="JF25">
        <f>IF(JE25-9.81*'Summary calculation'!$E$14*(JF24-JE24)&gt;=0,JE25-9.81*'Summary calculation'!$E$14*(JF24-JE24),0)</f>
        <v>0</v>
      </c>
      <c r="JG25">
        <f>IF(JF25-9.81*'Summary calculation'!$E$14*(JG24-JF24)&gt;=0,JF25-9.81*'Summary calculation'!$E$14*(JG24-JF24),0)</f>
        <v>0</v>
      </c>
      <c r="JH25">
        <f>IF(JG25-9.81*'Summary calculation'!$E$14*(JH24-JG24)&gt;=0,JG25-9.81*'Summary calculation'!$E$14*(JH24-JG24),0)</f>
        <v>0</v>
      </c>
      <c r="JI25">
        <f>IF(JH25-9.81*'Summary calculation'!$E$14*(JI24-JH24)&gt;=0,JH25-9.81*'Summary calculation'!$E$14*(JI24-JH24),0)</f>
        <v>0</v>
      </c>
      <c r="JJ25">
        <f>IF(JI25-9.81*'Summary calculation'!$E$14*(JJ24-JI24)&gt;=0,JI25-9.81*'Summary calculation'!$E$14*(JJ24-JI24),0)</f>
        <v>0</v>
      </c>
      <c r="JK25">
        <f>IF(JJ25-9.81*'Summary calculation'!$E$14*(JK24-JJ24)&gt;=0,JJ25-9.81*'Summary calculation'!$E$14*(JK24-JJ24),0)</f>
        <v>0</v>
      </c>
      <c r="JL25">
        <f>IF(JK25-9.81*'Summary calculation'!$E$14*(JL24-JK24)&gt;=0,JK25-9.81*'Summary calculation'!$E$14*(JL24-JK24),0)</f>
        <v>0</v>
      </c>
      <c r="JM25">
        <f>IF(JL25-9.81*'Summary calculation'!$E$14*(JM24-JL24)&gt;=0,JL25-9.81*'Summary calculation'!$E$14*(JM24-JL24),0)</f>
        <v>0</v>
      </c>
      <c r="JN25">
        <f>IF(JM25-9.81*'Summary calculation'!$E$14*(JN24-JM24)&gt;=0,JM25-9.81*'Summary calculation'!$E$14*(JN24-JM24),0)</f>
        <v>0</v>
      </c>
      <c r="JO25">
        <f>IF(JN25-9.81*'Summary calculation'!$E$14*(JO24-JN24)&gt;=0,JN25-9.81*'Summary calculation'!$E$14*(JO24-JN24),0)</f>
        <v>0</v>
      </c>
      <c r="JP25">
        <f>IF(JO25-9.81*'Summary calculation'!$E$14*(JP24-JO24)&gt;=0,JO25-9.81*'Summary calculation'!$E$14*(JP24-JO24),0)</f>
        <v>0</v>
      </c>
      <c r="JQ25">
        <f>IF(JP25-9.81*'Summary calculation'!$E$14*(JQ24-JP24)&gt;=0,JP25-9.81*'Summary calculation'!$E$14*(JQ24-JP24),0)</f>
        <v>0</v>
      </c>
      <c r="JR25">
        <f>IF(JQ25-9.81*'Summary calculation'!$E$14*(JR24-JQ24)&gt;=0,JQ25-9.81*'Summary calculation'!$E$14*(JR24-JQ24),0)</f>
        <v>0</v>
      </c>
      <c r="JS25">
        <f>IF(JR25-9.81*'Summary calculation'!$E$14*(JS24-JR24)&gt;=0,JR25-9.81*'Summary calculation'!$E$14*(JS24-JR24),0)</f>
        <v>0</v>
      </c>
      <c r="JT25">
        <f>IF(JS25-9.81*'Summary calculation'!$E$14*(JT24-JS24)&gt;=0,JS25-9.81*'Summary calculation'!$E$14*(JT24-JS24),0)</f>
        <v>0</v>
      </c>
      <c r="JU25">
        <f>IF(JT25-9.81*'Summary calculation'!$E$14*(JU24-JT24)&gt;=0,JT25-9.81*'Summary calculation'!$E$14*(JU24-JT24),0)</f>
        <v>0</v>
      </c>
      <c r="JV25">
        <f>IF(JU25-9.81*'Summary calculation'!$E$14*(JV24-JU24)&gt;=0,JU25-9.81*'Summary calculation'!$E$14*(JV24-JU24),0)</f>
        <v>0</v>
      </c>
      <c r="JW25">
        <f>IF(JV25-9.81*'Summary calculation'!$E$14*(JW24-JV24)&gt;=0,JV25-9.81*'Summary calculation'!$E$14*(JW24-JV24),0)</f>
        <v>0</v>
      </c>
      <c r="JX25">
        <f>IF(JW25-9.81*'Summary calculation'!$E$14*(JX24-JW24)&gt;=0,JW25-9.81*'Summary calculation'!$E$14*(JX24-JW24),0)</f>
        <v>0</v>
      </c>
      <c r="JY25">
        <f>IF(JX25-9.81*'Summary calculation'!$E$14*(JY24-JX24)&gt;=0,JX25-9.81*'Summary calculation'!$E$14*(JY24-JX24),0)</f>
        <v>0</v>
      </c>
      <c r="JZ25">
        <f>IF(JY25-9.81*'Summary calculation'!$E$14*(JZ24-JY24)&gt;=0,JY25-9.81*'Summary calculation'!$E$14*(JZ24-JY24),0)</f>
        <v>0</v>
      </c>
      <c r="KA25">
        <f>IF(JZ25-9.81*'Summary calculation'!$E$14*(KA24-JZ24)&gt;=0,JZ25-9.81*'Summary calculation'!$E$14*(KA24-JZ24),0)</f>
        <v>0</v>
      </c>
      <c r="KB25">
        <f>IF(KA25-9.81*'Summary calculation'!$E$14*(KB24-KA24)&gt;=0,KA25-9.81*'Summary calculation'!$E$14*(KB24-KA24),0)</f>
        <v>0</v>
      </c>
      <c r="KC25">
        <f>IF(KB25-9.81*'Summary calculation'!$E$14*(KC24-KB24)&gt;=0,KB25-9.81*'Summary calculation'!$E$14*(KC24-KB24),0)</f>
        <v>0</v>
      </c>
      <c r="KD25">
        <f>IF(KC25-9.81*'Summary calculation'!$E$14*(KD24-KC24)&gt;=0,KC25-9.81*'Summary calculation'!$E$14*(KD24-KC24),0)</f>
        <v>0</v>
      </c>
      <c r="KE25">
        <f>IF(KD25-9.81*'Summary calculation'!$E$14*(KE24-KD24)&gt;=0,KD25-9.81*'Summary calculation'!$E$14*(KE24-KD24),0)</f>
        <v>0</v>
      </c>
      <c r="KF25">
        <f>IF(KE25-9.81*'Summary calculation'!$E$14*(KF24-KE24)&gt;=0,KE25-9.81*'Summary calculation'!$E$14*(KF24-KE24),0)</f>
        <v>0</v>
      </c>
      <c r="KG25">
        <f>IF(KF25-9.81*'Summary calculation'!$E$14*(KG24-KF24)&gt;=0,KF25-9.81*'Summary calculation'!$E$14*(KG24-KF24),0)</f>
        <v>0</v>
      </c>
      <c r="KH25">
        <f>IF(KG25-9.81*'Summary calculation'!$E$14*(KH24-KG24)&gt;=0,KG25-9.81*'Summary calculation'!$E$14*(KH24-KG24),0)</f>
        <v>0</v>
      </c>
      <c r="KI25">
        <f>IF(KH25-9.81*'Summary calculation'!$E$14*(KI24-KH24)&gt;=0,KH25-9.81*'Summary calculation'!$E$14*(KI24-KH24),0)</f>
        <v>0</v>
      </c>
      <c r="KJ25">
        <f>IF(KI25-9.81*'Summary calculation'!$E$14*(KJ24-KI24)&gt;=0,KI25-9.81*'Summary calculation'!$E$14*(KJ24-KI24),0)</f>
        <v>0</v>
      </c>
      <c r="KK25">
        <f>IF(KJ25-9.81*'Summary calculation'!$E$14*(KK24-KJ24)&gt;=0,KJ25-9.81*'Summary calculation'!$E$14*(KK24-KJ24),0)</f>
        <v>0</v>
      </c>
      <c r="KL25">
        <f>IF(KK25-9.81*'Summary calculation'!$E$14*(KL24-KK24)&gt;=0,KK25-9.81*'Summary calculation'!$E$14*(KL24-KK24),0)</f>
        <v>0</v>
      </c>
      <c r="KM25">
        <f>IF(KL25-9.81*'Summary calculation'!$E$14*(KM24-KL24)&gt;=0,KL25-9.81*'Summary calculation'!$E$14*(KM24-KL24),0)</f>
        <v>0</v>
      </c>
      <c r="KN25">
        <f>IF(KM25-9.81*'Summary calculation'!$E$14*(KN24-KM24)&gt;=0,KM25-9.81*'Summary calculation'!$E$14*(KN24-KM24),0)</f>
        <v>0</v>
      </c>
      <c r="KO25">
        <f>IF(KN25-9.81*'Summary calculation'!$E$14*(KO24-KN24)&gt;=0,KN25-9.81*'Summary calculation'!$E$14*(KO24-KN24),0)</f>
        <v>0</v>
      </c>
      <c r="KP25">
        <f>IF(KO25-9.81*'Summary calculation'!$E$14*(KP24-KO24)&gt;=0,KO25-9.81*'Summary calculation'!$E$14*(KP24-KO24),0)</f>
        <v>0</v>
      </c>
      <c r="KQ25">
        <f>IF(KP25-9.81*'Summary calculation'!$E$14*(KQ24-KP24)&gt;=0,KP25-9.81*'Summary calculation'!$E$14*(KQ24-KP24),0)</f>
        <v>0</v>
      </c>
      <c r="KR25">
        <f>IF(KQ25-9.81*'Summary calculation'!$E$14*(KR24-KQ24)&gt;=0,KQ25-9.81*'Summary calculation'!$E$14*(KR24-KQ24),0)</f>
        <v>0</v>
      </c>
      <c r="KS25">
        <f>IF(KR25-9.81*'Summary calculation'!$E$14*(KS24-KR24)&gt;=0,KR25-9.81*'Summary calculation'!$E$14*(KS24-KR24),0)</f>
        <v>0</v>
      </c>
      <c r="KT25">
        <f>IF(KS25-9.81*'Summary calculation'!$E$14*(KT24-KS24)&gt;=0,KS25-9.81*'Summary calculation'!$E$14*(KT24-KS24),0)</f>
        <v>0</v>
      </c>
      <c r="KU25">
        <f>IF(KT25-9.81*'Summary calculation'!$E$14*(KU24-KT24)&gt;=0,KT25-9.81*'Summary calculation'!$E$14*(KU24-KT24),0)</f>
        <v>0</v>
      </c>
      <c r="KV25">
        <f>IF(KU25-9.81*'Summary calculation'!$E$14*(KV24-KU24)&gt;=0,KU25-9.81*'Summary calculation'!$E$14*(KV24-KU24),0)</f>
        <v>0</v>
      </c>
      <c r="KW25">
        <f>IF(KV25-9.81*'Summary calculation'!$E$14*(KW24-KV24)&gt;=0,KV25-9.81*'Summary calculation'!$E$14*(KW24-KV24),0)</f>
        <v>0</v>
      </c>
      <c r="KX25">
        <f>IF(KW25-9.81*'Summary calculation'!$E$14*(KX24-KW24)&gt;=0,KW25-9.81*'Summary calculation'!$E$14*(KX24-KW24),0)</f>
        <v>0</v>
      </c>
      <c r="KY25">
        <f>IF(KX25-9.81*'Summary calculation'!$E$14*(KY24-KX24)&gt;=0,KX25-9.81*'Summary calculation'!$E$14*(KY24-KX24),0)</f>
        <v>0</v>
      </c>
      <c r="KZ25">
        <f>IF(KY25-9.81*'Summary calculation'!$E$14*(KZ24-KY24)&gt;=0,KY25-9.81*'Summary calculation'!$E$14*(KZ24-KY24),0)</f>
        <v>0</v>
      </c>
      <c r="LA25">
        <f>IF(KZ25-9.81*'Summary calculation'!$E$14*(LA24-KZ24)&gt;=0,KZ25-9.81*'Summary calculation'!$E$14*(LA24-KZ24),0)</f>
        <v>0</v>
      </c>
      <c r="LB25">
        <f>IF(LA25-9.81*'Summary calculation'!$E$14*(LB24-LA24)&gt;=0,LA25-9.81*'Summary calculation'!$E$14*(LB24-LA24),0)</f>
        <v>0</v>
      </c>
      <c r="LC25">
        <f>IF(LB25-9.81*'Summary calculation'!$E$14*(LC24-LB24)&gt;=0,LB25-9.81*'Summary calculation'!$E$14*(LC24-LB24),0)</f>
        <v>0</v>
      </c>
      <c r="LD25">
        <f>IF(LC25-9.81*'Summary calculation'!$E$14*(LD24-LC24)&gt;=0,LC25-9.81*'Summary calculation'!$E$14*(LD24-LC24),0)</f>
        <v>0</v>
      </c>
      <c r="LE25">
        <f>IF(LD25-9.81*'Summary calculation'!$E$14*(LE24-LD24)&gt;=0,LD25-9.81*'Summary calculation'!$E$14*(LE24-LD24),0)</f>
        <v>0</v>
      </c>
      <c r="LF25">
        <f>IF(LE25-9.81*'Summary calculation'!$E$14*(LF24-LE24)&gt;=0,LE25-9.81*'Summary calculation'!$E$14*(LF24-LE24),0)</f>
        <v>0</v>
      </c>
      <c r="LG25">
        <f>IF(LF25-9.81*'Summary calculation'!$E$14*(LG24-LF24)&gt;=0,LF25-9.81*'Summary calculation'!$E$14*(LG24-LF24),0)</f>
        <v>0</v>
      </c>
      <c r="LH25">
        <f>IF(LG25-9.81*'Summary calculation'!$E$14*(LH24-LG24)&gt;=0,LG25-9.81*'Summary calculation'!$E$14*(LH24-LG24),0)</f>
        <v>0</v>
      </c>
      <c r="LI25">
        <f>IF(LH25-9.81*'Summary calculation'!$E$14*(LI24-LH24)&gt;=0,LH25-9.81*'Summary calculation'!$E$14*(LI24-LH24),0)</f>
        <v>0</v>
      </c>
      <c r="LJ25">
        <f>IF(LI25-9.81*'Summary calculation'!$E$14*(LJ24-LI24)&gt;=0,LI25-9.81*'Summary calculation'!$E$14*(LJ24-LI24),0)</f>
        <v>0</v>
      </c>
      <c r="LK25">
        <f>IF(LJ25-9.81*'Summary calculation'!$E$14*(LK24-LJ24)&gt;=0,LJ25-9.81*'Summary calculation'!$E$14*(LK24-LJ24),0)</f>
        <v>0</v>
      </c>
      <c r="LL25">
        <f>IF(LK25-9.81*'Summary calculation'!$E$14*(LL24-LK24)&gt;=0,LK25-9.81*'Summary calculation'!$E$14*(LL24-LK24),0)</f>
        <v>0</v>
      </c>
      <c r="LM25">
        <f>IF(LL25-9.81*'Summary calculation'!$E$14*(LM24-LL24)&gt;=0,LL25-9.81*'Summary calculation'!$E$14*(LM24-LL24),0)</f>
        <v>0</v>
      </c>
      <c r="LN25">
        <f>IF(LM25-9.81*'Summary calculation'!$E$14*(LN24-LM24)&gt;=0,LM25-9.81*'Summary calculation'!$E$14*(LN24-LM24),0)</f>
        <v>0</v>
      </c>
      <c r="LO25">
        <f>IF(LN25-9.81*'Summary calculation'!$E$14*(LO24-LN24)&gt;=0,LN25-9.81*'Summary calculation'!$E$14*(LO24-LN24),0)</f>
        <v>0</v>
      </c>
      <c r="LP25">
        <f>IF(LO25-9.81*'Summary calculation'!$E$14*(LP24-LO24)&gt;=0,LO25-9.81*'Summary calculation'!$E$14*(LP24-LO24),0)</f>
        <v>0</v>
      </c>
      <c r="LQ25">
        <f>IF(LP25-9.81*'Summary calculation'!$E$14*(LQ24-LP24)&gt;=0,LP25-9.81*'Summary calculation'!$E$14*(LQ24-LP24),0)</f>
        <v>0</v>
      </c>
      <c r="LR25">
        <f>IF(LQ25-9.81*'Summary calculation'!$E$14*(LR24-LQ24)&gt;=0,LQ25-9.81*'Summary calculation'!$E$14*(LR24-LQ24),0)</f>
        <v>0</v>
      </c>
      <c r="LS25">
        <f>IF(LR25-9.81*'Summary calculation'!$E$14*(LS24-LR24)&gt;=0,LR25-9.81*'Summary calculation'!$E$14*(LS24-LR24),0)</f>
        <v>0</v>
      </c>
      <c r="LT25">
        <f>IF(LS25-9.81*'Summary calculation'!$E$14*(LT24-LS24)&gt;=0,LS25-9.81*'Summary calculation'!$E$14*(LT24-LS24),0)</f>
        <v>0</v>
      </c>
      <c r="LU25">
        <f>IF(LT25-9.81*'Summary calculation'!$E$14*(LU24-LT24)&gt;=0,LT25-9.81*'Summary calculation'!$E$14*(LU24-LT24),0)</f>
        <v>0</v>
      </c>
      <c r="LV25">
        <f>IF(LU25-9.81*'Summary calculation'!$E$14*(LV24-LU24)&gt;=0,LU25-9.81*'Summary calculation'!$E$14*(LV24-LU24),0)</f>
        <v>0</v>
      </c>
      <c r="LW25">
        <f>IF(LV25-9.81*'Summary calculation'!$E$14*(LW24-LV24)&gt;=0,LV25-9.81*'Summary calculation'!$E$14*(LW24-LV24),0)</f>
        <v>0</v>
      </c>
      <c r="LX25">
        <f>IF(LW25-9.81*'Summary calculation'!$E$14*(LX24-LW24)&gt;=0,LW25-9.81*'Summary calculation'!$E$14*(LX24-LW24),0)</f>
        <v>0</v>
      </c>
      <c r="LY25">
        <f>IF(LX25-9.81*'Summary calculation'!$E$14*(LY24-LX24)&gt;=0,LX25-9.81*'Summary calculation'!$E$14*(LY24-LX24),0)</f>
        <v>0</v>
      </c>
      <c r="LZ25">
        <f>IF(LY25-9.81*'Summary calculation'!$E$14*(LZ24-LY24)&gt;=0,LY25-9.81*'Summary calculation'!$E$14*(LZ24-LY24),0)</f>
        <v>0</v>
      </c>
      <c r="MA25">
        <f>IF(LZ25-9.81*'Summary calculation'!$E$14*(MA24-LZ24)&gt;=0,LZ25-9.81*'Summary calculation'!$E$14*(MA24-LZ24),0)</f>
        <v>0</v>
      </c>
      <c r="MB25">
        <f>IF(MA25-9.81*'Summary calculation'!$E$14*(MB24-MA24)&gt;=0,MA25-9.81*'Summary calculation'!$E$14*(MB24-MA24),0)</f>
        <v>0</v>
      </c>
      <c r="MC25">
        <f>IF(MB25-9.81*'Summary calculation'!$E$14*(MC24-MB24)&gt;=0,MB25-9.81*'Summary calculation'!$E$14*(MC24-MB24),0)</f>
        <v>0</v>
      </c>
      <c r="MD25">
        <f>IF(MC25-9.81*'Summary calculation'!$E$14*(MD24-MC24)&gt;=0,MC25-9.81*'Summary calculation'!$E$14*(MD24-MC24),0)</f>
        <v>0</v>
      </c>
      <c r="ME25">
        <f>IF(MD25-9.81*'Summary calculation'!$E$14*(ME24-MD24)&gt;=0,MD25-9.81*'Summary calculation'!$E$14*(ME24-MD24),0)</f>
        <v>0</v>
      </c>
      <c r="MF25">
        <f>IF(ME25-9.81*'Summary calculation'!$E$14*(MF24-ME24)&gt;=0,ME25-9.81*'Summary calculation'!$E$14*(MF24-ME24),0)</f>
        <v>0</v>
      </c>
      <c r="MG25">
        <f>IF(MF25-9.81*'Summary calculation'!$E$14*(MG24-MF24)&gt;=0,MF25-9.81*'Summary calculation'!$E$14*(MG24-MF24),0)</f>
        <v>0</v>
      </c>
      <c r="MH25">
        <f>IF(MG25-9.81*'Summary calculation'!$E$14*(MH24-MG24)&gt;=0,MG25-9.81*'Summary calculation'!$E$14*(MH24-MG24),0)</f>
        <v>0</v>
      </c>
      <c r="MI25">
        <f>IF(MH25-9.81*'Summary calculation'!$E$14*(MI24-MH24)&gt;=0,MH25-9.81*'Summary calculation'!$E$14*(MI24-MH24),0)</f>
        <v>0</v>
      </c>
      <c r="MJ25">
        <f>IF(MI25-9.81*'Summary calculation'!$E$14*(MJ24-MI24)&gt;=0,MI25-9.81*'Summary calculation'!$E$14*(MJ24-MI24),0)</f>
        <v>0</v>
      </c>
      <c r="MK25">
        <f>IF(MJ25-9.81*'Summary calculation'!$E$14*(MK24-MJ24)&gt;=0,MJ25-9.81*'Summary calculation'!$E$14*(MK24-MJ24),0)</f>
        <v>0</v>
      </c>
      <c r="ML25">
        <f>IF(MK25-9.81*'Summary calculation'!$E$14*(ML24-MK24)&gt;=0,MK25-9.81*'Summary calculation'!$E$14*(ML24-MK24),0)</f>
        <v>0</v>
      </c>
      <c r="MM25">
        <f>IF(ML25-9.81*'Summary calculation'!$E$14*(MM24-ML24)&gt;=0,ML25-9.81*'Summary calculation'!$E$14*(MM24-ML24),0)</f>
        <v>0</v>
      </c>
      <c r="MN25">
        <f>IF(MM25-9.81*'Summary calculation'!$E$14*(MN24-MM24)&gt;=0,MM25-9.81*'Summary calculation'!$E$14*(MN24-MM24),0)</f>
        <v>0</v>
      </c>
      <c r="MO25">
        <f>IF(MN25-9.81*'Summary calculation'!$E$14*(MO24-MN24)&gt;=0,MN25-9.81*'Summary calculation'!$E$14*(MO24-MN24),0)</f>
        <v>0</v>
      </c>
      <c r="MP25">
        <f>IF(MO25-9.81*'Summary calculation'!$E$14*(MP24-MO24)&gt;=0,MO25-9.81*'Summary calculation'!$E$14*(MP24-MO24),0)</f>
        <v>0</v>
      </c>
      <c r="MQ25">
        <f>IF(MP25-9.81*'Summary calculation'!$E$14*(MQ24-MP24)&gt;=0,MP25-9.81*'Summary calculation'!$E$14*(MQ24-MP24),0)</f>
        <v>0</v>
      </c>
      <c r="MR25">
        <f>IF(MQ25-9.81*'Summary calculation'!$E$14*(MR24-MQ24)&gt;=0,MQ25-9.81*'Summary calculation'!$E$14*(MR24-MQ24),0)</f>
        <v>0</v>
      </c>
      <c r="MS25">
        <f>IF(MR25-9.81*'Summary calculation'!$E$14*(MS24-MR24)&gt;=0,MR25-9.81*'Summary calculation'!$E$14*(MS24-MR24),0)</f>
        <v>0</v>
      </c>
      <c r="MT25">
        <f>IF(MS25-9.81*'Summary calculation'!$E$14*(MT24-MS24)&gt;=0,MS25-9.81*'Summary calculation'!$E$14*(MT24-MS24),0)</f>
        <v>0</v>
      </c>
      <c r="MU25">
        <f>IF(MT25-9.81*'Summary calculation'!$E$14*(MU24-MT24)&gt;=0,MT25-9.81*'Summary calculation'!$E$14*(MU24-MT24),0)</f>
        <v>0</v>
      </c>
      <c r="MV25">
        <f>IF(MU25-9.81*'Summary calculation'!$E$14*(MV24-MU24)&gt;=0,MU25-9.81*'Summary calculation'!$E$14*(MV24-MU24),0)</f>
        <v>0</v>
      </c>
      <c r="MW25">
        <f>IF(MV25-9.81*'Summary calculation'!$E$14*(MW24-MV24)&gt;=0,MV25-9.81*'Summary calculation'!$E$14*(MW24-MV24),0)</f>
        <v>0</v>
      </c>
      <c r="MX25">
        <f>IF(MW25-9.81*'Summary calculation'!$E$14*(MX24-MW24)&gt;=0,MW25-9.81*'Summary calculation'!$E$14*(MX24-MW24),0)</f>
        <v>0</v>
      </c>
      <c r="MY25">
        <f>IF(MX25-9.81*'Summary calculation'!$E$14*(MY24-MX24)&gt;=0,MX25-9.81*'Summary calculation'!$E$14*(MY24-MX24),0)</f>
        <v>0</v>
      </c>
      <c r="MZ25">
        <f>IF(MY25-9.81*'Summary calculation'!$E$14*(MZ24-MY24)&gt;=0,MY25-9.81*'Summary calculation'!$E$14*(MZ24-MY24),0)</f>
        <v>0</v>
      </c>
      <c r="NA25">
        <f>IF(MZ25-9.81*'Summary calculation'!$E$14*(NA24-MZ24)&gt;=0,MZ25-9.81*'Summary calculation'!$E$14*(NA24-MZ24),0)</f>
        <v>0</v>
      </c>
      <c r="NB25">
        <f>IF(NA25-9.81*'Summary calculation'!$E$14*(NB24-NA24)&gt;=0,NA25-9.81*'Summary calculation'!$E$14*(NB24-NA24),0)</f>
        <v>0</v>
      </c>
      <c r="NC25">
        <f>IF(NB25-9.81*'Summary calculation'!$E$14*(NC24-NB24)&gt;=0,NB25-9.81*'Summary calculation'!$E$14*(NC24-NB24),0)</f>
        <v>0</v>
      </c>
      <c r="ND25">
        <f>IF(NC25-9.81*'Summary calculation'!$E$14*(ND24-NC24)&gt;=0,NC25-9.81*'Summary calculation'!$E$14*(ND24-NC24),0)</f>
        <v>0</v>
      </c>
      <c r="NE25">
        <f>IF(ND25-9.81*'Summary calculation'!$E$14*(NE24-ND24)&gt;=0,ND25-9.81*'Summary calculation'!$E$14*(NE24-ND24),0)</f>
        <v>0</v>
      </c>
      <c r="NF25">
        <f>IF(NE25-9.81*'Summary calculation'!$E$14*(NF24-NE24)&gt;=0,NE25-9.81*'Summary calculation'!$E$14*(NF24-NE24),0)</f>
        <v>0</v>
      </c>
      <c r="NG25">
        <f>IF(NF25-9.81*'Summary calculation'!$E$14*(NG24-NF24)&gt;=0,NF25-9.81*'Summary calculation'!$E$14*(NG24-NF24),0)</f>
        <v>0</v>
      </c>
      <c r="NH25">
        <f>IF(NG25-9.81*'Summary calculation'!$E$14*(NH24-NG24)&gt;=0,NG25-9.81*'Summary calculation'!$E$14*(NH24-NG24),0)</f>
        <v>0</v>
      </c>
      <c r="NI25">
        <f>IF(NH25-9.81*'Summary calculation'!$E$14*(NI24-NH24)&gt;=0,NH25-9.81*'Summary calculation'!$E$14*(NI24-NH24),0)</f>
        <v>0</v>
      </c>
      <c r="NJ25">
        <f>IF(NI25-9.81*'Summary calculation'!$E$14*(NJ24-NI24)&gt;=0,NI25-9.81*'Summary calculation'!$E$14*(NJ24-NI24),0)</f>
        <v>0</v>
      </c>
      <c r="NK25">
        <f>IF(NJ25-9.81*'Summary calculation'!$E$14*(NK24-NJ24)&gt;=0,NJ25-9.81*'Summary calculation'!$E$14*(NK24-NJ24),0)</f>
        <v>0</v>
      </c>
      <c r="NL25">
        <f>IF(NK25-9.81*'Summary calculation'!$E$14*(NL24-NK24)&gt;=0,NK25-9.81*'Summary calculation'!$E$14*(NL24-NK24),0)</f>
        <v>0</v>
      </c>
      <c r="NM25">
        <f>IF(NL25-9.81*'Summary calculation'!$E$14*(NM24-NL24)&gt;=0,NL25-9.81*'Summary calculation'!$E$14*(NM24-NL24),0)</f>
        <v>0</v>
      </c>
      <c r="NN25">
        <f>IF(NM25-9.81*'Summary calculation'!$E$14*(NN24-NM24)&gt;=0,NM25-9.81*'Summary calculation'!$E$14*(NN24-NM24),0)</f>
        <v>0</v>
      </c>
      <c r="NO25">
        <f>IF(NN25-9.81*'Summary calculation'!$E$14*(NO24-NN24)&gt;=0,NN25-9.81*'Summary calculation'!$E$14*(NO24-NN24),0)</f>
        <v>0</v>
      </c>
      <c r="NP25">
        <f>IF(NO25-9.81*'Summary calculation'!$E$14*(NP24-NO24)&gt;=0,NO25-9.81*'Summary calculation'!$E$14*(NP24-NO24),0)</f>
        <v>0</v>
      </c>
      <c r="NQ25">
        <f>IF(NP25-9.81*'Summary calculation'!$E$14*(NQ24-NP24)&gt;=0,NP25-9.81*'Summary calculation'!$E$14*(NQ24-NP24),0)</f>
        <v>0</v>
      </c>
      <c r="NR25">
        <f>IF(NQ25-9.81*'Summary calculation'!$E$14*(NR24-NQ24)&gt;=0,NQ25-9.81*'Summary calculation'!$E$14*(NR24-NQ24),0)</f>
        <v>0</v>
      </c>
      <c r="NS25">
        <f>IF(NR25-9.81*'Summary calculation'!$E$14*(NS24-NR24)&gt;=0,NR25-9.81*'Summary calculation'!$E$14*(NS24-NR24),0)</f>
        <v>0</v>
      </c>
      <c r="NT25">
        <f>IF(NS25-9.81*'Summary calculation'!$E$14*(NT24-NS24)&gt;=0,NS25-9.81*'Summary calculation'!$E$14*(NT24-NS24),0)</f>
        <v>0</v>
      </c>
      <c r="NU25">
        <f>IF(NT25-9.81*'Summary calculation'!$E$14*(NU24-NT24)&gt;=0,NT25-9.81*'Summary calculation'!$E$14*(NU24-NT24),0)</f>
        <v>0</v>
      </c>
      <c r="NV25">
        <f>IF(NU25-9.81*'Summary calculation'!$E$14*(NV24-NU24)&gt;=0,NU25-9.81*'Summary calculation'!$E$14*(NV24-NU24),0)</f>
        <v>0</v>
      </c>
      <c r="NW25">
        <f>IF(NV25-9.81*'Summary calculation'!$E$14*(NW24-NV24)&gt;=0,NV25-9.81*'Summary calculation'!$E$14*(NW24-NV24),0)</f>
        <v>0</v>
      </c>
      <c r="NX25">
        <f>IF(NW25-9.81*'Summary calculation'!$E$14*(NX24-NW24)&gt;=0,NW25-9.81*'Summary calculation'!$E$14*(NX24-NW24),0)</f>
        <v>0</v>
      </c>
      <c r="NY25">
        <f>IF(NX25-9.81*'Summary calculation'!$E$14*(NY24-NX24)&gt;=0,NX25-9.81*'Summary calculation'!$E$14*(NY24-NX24),0)</f>
        <v>0</v>
      </c>
      <c r="NZ25">
        <f>IF(NY25-9.81*'Summary calculation'!$E$14*(NZ24-NY24)&gt;=0,NY25-9.81*'Summary calculation'!$E$14*(NZ24-NY24),0)</f>
        <v>0</v>
      </c>
      <c r="OA25">
        <f>IF(NZ25-9.81*'Summary calculation'!$E$14*(OA24-NZ24)&gt;=0,NZ25-9.81*'Summary calculation'!$E$14*(OA24-NZ24),0)</f>
        <v>0</v>
      </c>
      <c r="OB25">
        <f>IF(OA25-9.81*'Summary calculation'!$E$14*(OB24-OA24)&gt;=0,OA25-9.81*'Summary calculation'!$E$14*(OB24-OA24),0)</f>
        <v>0</v>
      </c>
      <c r="OC25">
        <f>IF(OB25-9.81*'Summary calculation'!$E$14*(OC24-OB24)&gt;=0,OB25-9.81*'Summary calculation'!$E$14*(OC24-OB24),0)</f>
        <v>0</v>
      </c>
      <c r="OD25">
        <f>IF(OC25-9.81*'Summary calculation'!$E$14*(OD24-OC24)&gt;=0,OC25-9.81*'Summary calculation'!$E$14*(OD24-OC24),0)</f>
        <v>0</v>
      </c>
      <c r="OE25">
        <f>IF(OD25-9.81*'Summary calculation'!$E$14*(OE24-OD24)&gt;=0,OD25-9.81*'Summary calculation'!$E$14*(OE24-OD24),0)</f>
        <v>0</v>
      </c>
      <c r="OF25">
        <f>IF(OE25-9.81*'Summary calculation'!$E$14*(OF24-OE24)&gt;=0,OE25-9.81*'Summary calculation'!$E$14*(OF24-OE24),0)</f>
        <v>0</v>
      </c>
      <c r="OG25">
        <f>IF(OF25-9.81*'Summary calculation'!$E$14*(OG24-OF24)&gt;=0,OF25-9.81*'Summary calculation'!$E$14*(OG24-OF24),0)</f>
        <v>0</v>
      </c>
      <c r="OH25">
        <f>IF(OG25-9.81*'Summary calculation'!$E$14*(OH24-OG24)&gt;=0,OG25-9.81*'Summary calculation'!$E$14*(OH24-OG24),0)</f>
        <v>0</v>
      </c>
      <c r="OI25">
        <f>IF(OH25-9.81*'Summary calculation'!$E$14*(OI24-OH24)&gt;=0,OH25-9.81*'Summary calculation'!$E$14*(OI24-OH24),0)</f>
        <v>0</v>
      </c>
      <c r="OJ25">
        <f>IF(OI25-9.81*'Summary calculation'!$E$14*(OJ24-OI24)&gt;=0,OI25-9.81*'Summary calculation'!$E$14*(OJ24-OI24),0)</f>
        <v>0</v>
      </c>
      <c r="OK25">
        <f>IF(OJ25-9.81*'Summary calculation'!$E$14*(OK24-OJ24)&gt;=0,OJ25-9.81*'Summary calculation'!$E$14*(OK24-OJ24),0)</f>
        <v>0</v>
      </c>
      <c r="OL25">
        <f>IF(OK25-9.81*'Summary calculation'!$E$14*(OL24-OK24)&gt;=0,OK25-9.81*'Summary calculation'!$E$14*(OL24-OK24),0)</f>
        <v>0</v>
      </c>
      <c r="OM25">
        <f>IF(OL25-9.81*'Summary calculation'!$E$14*(OM24-OL24)&gt;=0,OL25-9.81*'Summary calculation'!$E$14*(OM24-OL24),0)</f>
        <v>0</v>
      </c>
      <c r="ON25">
        <f>IF(OM25-9.81*'Summary calculation'!$E$14*(ON24-OM24)&gt;=0,OM25-9.81*'Summary calculation'!$E$14*(ON24-OM24),0)</f>
        <v>0</v>
      </c>
      <c r="OO25">
        <f>IF(ON25-9.81*'Summary calculation'!$E$14*(OO24-ON24)&gt;=0,ON25-9.81*'Summary calculation'!$E$14*(OO24-ON24),0)</f>
        <v>0</v>
      </c>
      <c r="OP25">
        <f>IF(OO25-9.81*'Summary calculation'!$E$14*(OP24-OO24)&gt;=0,OO25-9.81*'Summary calculation'!$E$14*(OP24-OO24),0)</f>
        <v>0</v>
      </c>
      <c r="OQ25">
        <f>IF(OP25-9.81*'Summary calculation'!$E$14*(OQ24-OP24)&gt;=0,OP25-9.81*'Summary calculation'!$E$14*(OQ24-OP24),0)</f>
        <v>0</v>
      </c>
      <c r="OR25">
        <f>IF(OQ25-9.81*'Summary calculation'!$E$14*(OR24-OQ24)&gt;=0,OQ25-9.81*'Summary calculation'!$E$14*(OR24-OQ24),0)</f>
        <v>0</v>
      </c>
      <c r="OS25">
        <f>IF(OR25-9.81*'Summary calculation'!$E$14*(OS24-OR24)&gt;=0,OR25-9.81*'Summary calculation'!$E$14*(OS24-OR24),0)</f>
        <v>0</v>
      </c>
      <c r="OT25">
        <f>IF(OS25-9.81*'Summary calculation'!$E$14*(OT24-OS24)&gt;=0,OS25-9.81*'Summary calculation'!$E$14*(OT24-OS24),0)</f>
        <v>0</v>
      </c>
      <c r="OU25">
        <f>IF(OT25-9.81*'Summary calculation'!$E$14*(OU24-OT24)&gt;=0,OT25-9.81*'Summary calculation'!$E$14*(OU24-OT24),0)</f>
        <v>0</v>
      </c>
      <c r="OV25">
        <f>IF(OU25-9.81*'Summary calculation'!$E$14*(OV24-OU24)&gt;=0,OU25-9.81*'Summary calculation'!$E$14*(OV24-OU24),0)</f>
        <v>0</v>
      </c>
      <c r="OW25">
        <f>IF(OV25-9.81*'Summary calculation'!$E$14*(OW24-OV24)&gt;=0,OV25-9.81*'Summary calculation'!$E$14*(OW24-OV24),0)</f>
        <v>0</v>
      </c>
      <c r="OX25">
        <f>IF(OW25-9.81*'Summary calculation'!$E$14*(OX24-OW24)&gt;=0,OW25-9.81*'Summary calculation'!$E$14*(OX24-OW24),0)</f>
        <v>0</v>
      </c>
      <c r="OY25">
        <f>IF(OX25-9.81*'Summary calculation'!$E$14*(OY24-OX24)&gt;=0,OX25-9.81*'Summary calculation'!$E$14*(OY24-OX24),0)</f>
        <v>0</v>
      </c>
      <c r="OZ25">
        <f>IF(OY25-9.81*'Summary calculation'!$E$14*(OZ24-OY24)&gt;=0,OY25-9.81*'Summary calculation'!$E$14*(OZ24-OY24),0)</f>
        <v>0</v>
      </c>
      <c r="PA25">
        <f>IF(OZ25-9.81*'Summary calculation'!$E$14*(PA24-OZ24)&gt;=0,OZ25-9.81*'Summary calculation'!$E$14*(PA24-OZ24),0)</f>
        <v>0</v>
      </c>
      <c r="PB25">
        <f>IF(PA25-9.81*'Summary calculation'!$E$14*(PB24-PA24)&gt;=0,PA25-9.81*'Summary calculation'!$E$14*(PB24-PA24),0)</f>
        <v>0</v>
      </c>
      <c r="PC25">
        <f>IF(PB25-9.81*'Summary calculation'!$E$14*(PC24-PB24)&gt;=0,PB25-9.81*'Summary calculation'!$E$14*(PC24-PB24),0)</f>
        <v>0</v>
      </c>
      <c r="PD25">
        <f>IF(PC25-9.81*'Summary calculation'!$E$14*(PD24-PC24)&gt;=0,PC25-9.81*'Summary calculation'!$E$14*(PD24-PC24),0)</f>
        <v>0</v>
      </c>
      <c r="PE25">
        <f>IF(PD25-9.81*'Summary calculation'!$E$14*(PE24-PD24)&gt;=0,PD25-9.81*'Summary calculation'!$E$14*(PE24-PD24),0)</f>
        <v>0</v>
      </c>
      <c r="PF25">
        <f>IF(PE25-9.81*'Summary calculation'!$E$14*(PF24-PE24)&gt;=0,PE25-9.81*'Summary calculation'!$E$14*(PF24-PE24),0)</f>
        <v>0</v>
      </c>
      <c r="PG25">
        <f>IF(PF25-9.81*'Summary calculation'!$E$14*(PG24-PF24)&gt;=0,PF25-9.81*'Summary calculation'!$E$14*(PG24-PF24),0)</f>
        <v>0</v>
      </c>
      <c r="PH25">
        <f>IF(PG25-9.81*'Summary calculation'!$E$14*(PH24-PG24)&gt;=0,PG25-9.81*'Summary calculation'!$E$14*(PH24-PG24),0)</f>
        <v>0</v>
      </c>
      <c r="PI25">
        <f>IF(PH25-9.81*'Summary calculation'!$E$14*(PI24-PH24)&gt;=0,PH25-9.81*'Summary calculation'!$E$14*(PI24-PH24),0)</f>
        <v>0</v>
      </c>
      <c r="PJ25">
        <f>IF(PI25-9.81*'Summary calculation'!$E$14*(PJ24-PI24)&gt;=0,PI25-9.81*'Summary calculation'!$E$14*(PJ24-PI24),0)</f>
        <v>0</v>
      </c>
      <c r="PK25">
        <f>IF(PJ25-9.81*'Summary calculation'!$E$14*(PK24-PJ24)&gt;=0,PJ25-9.81*'Summary calculation'!$E$14*(PK24-PJ24),0)</f>
        <v>0</v>
      </c>
      <c r="PL25">
        <f>IF(PK25-9.81*'Summary calculation'!$E$14*(PL24-PK24)&gt;=0,PK25-9.81*'Summary calculation'!$E$14*(PL24-PK24),0)</f>
        <v>0</v>
      </c>
      <c r="PM25">
        <f>IF(PL25-9.81*'Summary calculation'!$E$14*(PM24-PL24)&gt;=0,PL25-9.81*'Summary calculation'!$E$14*(PM24-PL24),0)</f>
        <v>0</v>
      </c>
      <c r="PN25">
        <f>IF(PM25-9.81*'Summary calculation'!$E$14*(PN24-PM24)&gt;=0,PM25-9.81*'Summary calculation'!$E$14*(PN24-PM24),0)</f>
        <v>0</v>
      </c>
      <c r="PO25">
        <f>IF(PN25-9.81*'Summary calculation'!$E$14*(PO24-PN24)&gt;=0,PN25-9.81*'Summary calculation'!$E$14*(PO24-PN24),0)</f>
        <v>0</v>
      </c>
      <c r="PP25">
        <f>IF(PO25-9.81*'Summary calculation'!$E$14*(PP24-PO24)&gt;=0,PO25-9.81*'Summary calculation'!$E$14*(PP24-PO24),0)</f>
        <v>0</v>
      </c>
      <c r="PQ25">
        <f>IF(PP25-9.81*'Summary calculation'!$E$14*(PQ24-PP24)&gt;=0,PP25-9.81*'Summary calculation'!$E$14*(PQ24-PP24),0)</f>
        <v>0</v>
      </c>
      <c r="PR25">
        <f>IF(PQ25-9.81*'Summary calculation'!$E$14*(PR24-PQ24)&gt;=0,PQ25-9.81*'Summary calculation'!$E$14*(PR24-PQ24),0)</f>
        <v>0</v>
      </c>
      <c r="PS25">
        <f>IF(PR25-9.81*'Summary calculation'!$E$14*(PS24-PR24)&gt;=0,PR25-9.81*'Summary calculation'!$E$14*(PS24-PR24),0)</f>
        <v>0</v>
      </c>
      <c r="PT25">
        <f>IF(PS25-9.81*'Summary calculation'!$E$14*(PT24-PS24)&gt;=0,PS25-9.81*'Summary calculation'!$E$14*(PT24-PS24),0)</f>
        <v>0</v>
      </c>
      <c r="PU25">
        <f>IF(PT25-9.81*'Summary calculation'!$E$14*(PU24-PT24)&gt;=0,PT25-9.81*'Summary calculation'!$E$14*(PU24-PT24),0)</f>
        <v>0</v>
      </c>
      <c r="PV25">
        <f>IF(PU25-9.81*'Summary calculation'!$E$14*(PV24-PU24)&gt;=0,PU25-9.81*'Summary calculation'!$E$14*(PV24-PU24),0)</f>
        <v>0</v>
      </c>
      <c r="PW25">
        <f>IF(PV25-9.81*'Summary calculation'!$E$14*(PW24-PV24)&gt;=0,PV25-9.81*'Summary calculation'!$E$14*(PW24-PV24),0)</f>
        <v>0</v>
      </c>
      <c r="PX25">
        <f>IF(PW25-9.81*'Summary calculation'!$E$14*(PX24-PW24)&gt;=0,PW25-9.81*'Summary calculation'!$E$14*(PX24-PW24),0)</f>
        <v>0</v>
      </c>
      <c r="PY25">
        <f>IF(PX25-9.81*'Summary calculation'!$E$14*(PY24-PX24)&gt;=0,PX25-9.81*'Summary calculation'!$E$14*(PY24-PX24),0)</f>
        <v>0</v>
      </c>
      <c r="PZ25">
        <f>IF(PY25-9.81*'Summary calculation'!$E$14*(PZ24-PY24)&gt;=0,PY25-9.81*'Summary calculation'!$E$14*(PZ24-PY24),0)</f>
        <v>0</v>
      </c>
      <c r="QA25">
        <f>IF(PZ25-9.81*'Summary calculation'!$E$14*(QA24-PZ24)&gt;=0,PZ25-9.81*'Summary calculation'!$E$14*(QA24-PZ24),0)</f>
        <v>0</v>
      </c>
      <c r="QB25">
        <f>IF(QA25-9.81*'Summary calculation'!$E$14*(QB24-QA24)&gt;=0,QA25-9.81*'Summary calculation'!$E$14*(QB24-QA24),0)</f>
        <v>0</v>
      </c>
      <c r="QC25">
        <f>IF(QB25-9.81*'Summary calculation'!$E$14*(QC24-QB24)&gt;=0,QB25-9.81*'Summary calculation'!$E$14*(QC24-QB24),0)</f>
        <v>0</v>
      </c>
      <c r="QD25">
        <f>IF(QC25-9.81*'Summary calculation'!$E$14*(QD24-QC24)&gt;=0,QC25-9.81*'Summary calculation'!$E$14*(QD24-QC24),0)</f>
        <v>0</v>
      </c>
      <c r="QE25">
        <f>IF(QD25-9.81*'Summary calculation'!$E$14*(QE24-QD24)&gt;=0,QD25-9.81*'Summary calculation'!$E$14*(QE24-QD24),0)</f>
        <v>0</v>
      </c>
      <c r="QF25">
        <f>IF(QE25-9.81*'Summary calculation'!$E$14*(QF24-QE24)&gt;=0,QE25-9.81*'Summary calculation'!$E$14*(QF24-QE24),0)</f>
        <v>0</v>
      </c>
      <c r="QG25">
        <f>IF(QF25-9.81*'Summary calculation'!$E$14*(QG24-QF24)&gt;=0,QF25-9.81*'Summary calculation'!$E$14*(QG24-QF24),0)</f>
        <v>0</v>
      </c>
      <c r="QH25">
        <f>IF(QG25-9.81*'Summary calculation'!$E$14*(QH24-QG24)&gt;=0,QG25-9.81*'Summary calculation'!$E$14*(QH24-QG24),0)</f>
        <v>0</v>
      </c>
      <c r="QI25">
        <f>IF(QH25-9.81*'Summary calculation'!$E$14*(QI24-QH24)&gt;=0,QH25-9.81*'Summary calculation'!$E$14*(QI24-QH24),0)</f>
        <v>0</v>
      </c>
      <c r="QJ25">
        <f>IF(QI25-9.81*'Summary calculation'!$E$14*(QJ24-QI24)&gt;=0,QI25-9.81*'Summary calculation'!$E$14*(QJ24-QI24),0)</f>
        <v>0</v>
      </c>
      <c r="QK25">
        <f>IF(QJ25-9.81*'Summary calculation'!$E$14*(QK24-QJ24)&gt;=0,QJ25-9.81*'Summary calculation'!$E$14*(QK24-QJ24),0)</f>
        <v>0</v>
      </c>
      <c r="QL25">
        <f>IF(QK25-9.81*'Summary calculation'!$E$14*(QL24-QK24)&gt;=0,QK25-9.81*'Summary calculation'!$E$14*(QL24-QK24),0)</f>
        <v>0</v>
      </c>
      <c r="QM25">
        <f>IF(QL25-9.81*'Summary calculation'!$E$14*(QM24-QL24)&gt;=0,QL25-9.81*'Summary calculation'!$E$14*(QM24-QL24),0)</f>
        <v>0</v>
      </c>
      <c r="QN25">
        <f>IF(QM25-9.81*'Summary calculation'!$E$14*(QN24-QM24)&gt;=0,QM25-9.81*'Summary calculation'!$E$14*(QN24-QM24),0)</f>
        <v>0</v>
      </c>
      <c r="QO25">
        <f>IF(QN25-9.81*'Summary calculation'!$E$14*(QO24-QN24)&gt;=0,QN25-9.81*'Summary calculation'!$E$14*(QO24-QN24),0)</f>
        <v>0</v>
      </c>
      <c r="QP25">
        <f>IF(QO25-9.81*'Summary calculation'!$E$14*(QP24-QO24)&gt;=0,QO25-9.81*'Summary calculation'!$E$14*(QP24-QO24),0)</f>
        <v>0</v>
      </c>
      <c r="QQ25">
        <f>IF(QP25-9.81*'Summary calculation'!$E$14*(QQ24-QP24)&gt;=0,QP25-9.81*'Summary calculation'!$E$14*(QQ24-QP24),0)</f>
        <v>0</v>
      </c>
      <c r="QR25">
        <f>IF(QQ25-9.81*'Summary calculation'!$E$14*(QR24-QQ24)&gt;=0,QQ25-9.81*'Summary calculation'!$E$14*(QR24-QQ24),0)</f>
        <v>0</v>
      </c>
      <c r="QS25">
        <f>IF(QR25-9.81*'Summary calculation'!$E$14*(QS24-QR24)&gt;=0,QR25-9.81*'Summary calculation'!$E$14*(QS24-QR24),0)</f>
        <v>0</v>
      </c>
      <c r="QT25">
        <f>IF(QS25-9.81*'Summary calculation'!$E$14*(QT24-QS24)&gt;=0,QS25-9.81*'Summary calculation'!$E$14*(QT24-QS24),0)</f>
        <v>0</v>
      </c>
      <c r="QU25">
        <f>IF(QT25-9.81*'Summary calculation'!$E$14*(QU24-QT24)&gt;=0,QT25-9.81*'Summary calculation'!$E$14*(QU24-QT24),0)</f>
        <v>0</v>
      </c>
      <c r="QV25">
        <f>IF(QU25-9.81*'Summary calculation'!$E$14*(QV24-QU24)&gt;=0,QU25-9.81*'Summary calculation'!$E$14*(QV24-QU24),0)</f>
        <v>0</v>
      </c>
      <c r="QW25">
        <f>IF(QV25-9.81*'Summary calculation'!$E$14*(QW24-QV24)&gt;=0,QV25-9.81*'Summary calculation'!$E$14*(QW24-QV24),0)</f>
        <v>0</v>
      </c>
      <c r="QX25">
        <f>IF(QW25-9.81*'Summary calculation'!$E$14*(QX24-QW24)&gt;=0,QW25-9.81*'Summary calculation'!$E$14*(QX24-QW24),0)</f>
        <v>0</v>
      </c>
      <c r="QY25">
        <f>IF(QX25-9.81*'Summary calculation'!$E$14*(QY24-QX24)&gt;=0,QX25-9.81*'Summary calculation'!$E$14*(QY24-QX24),0)</f>
        <v>0</v>
      </c>
      <c r="QZ25">
        <f>IF(QY25-9.81*'Summary calculation'!$E$14*(QZ24-QY24)&gt;=0,QY25-9.81*'Summary calculation'!$E$14*(QZ24-QY24),0)</f>
        <v>0</v>
      </c>
      <c r="RA25">
        <f>IF(QZ25-9.81*'Summary calculation'!$E$14*(RA24-QZ24)&gt;=0,QZ25-9.81*'Summary calculation'!$E$14*(RA24-QZ24),0)</f>
        <v>0</v>
      </c>
      <c r="RB25">
        <f>IF(RA25-9.81*'Summary calculation'!$E$14*(RB24-RA24)&gt;=0,RA25-9.81*'Summary calculation'!$E$14*(RB24-RA24),0)</f>
        <v>0</v>
      </c>
      <c r="RC25">
        <f>IF(RB25-9.81*'Summary calculation'!$E$14*(RC24-RB24)&gt;=0,RB25-9.81*'Summary calculation'!$E$14*(RC24-RB24),0)</f>
        <v>0</v>
      </c>
      <c r="RD25">
        <f>IF(RC25-9.81*'Summary calculation'!$E$14*(RD24-RC24)&gt;=0,RC25-9.81*'Summary calculation'!$E$14*(RD24-RC24),0)</f>
        <v>0</v>
      </c>
      <c r="RE25">
        <f>IF(RD25-9.81*'Summary calculation'!$E$14*(RE24-RD24)&gt;=0,RD25-9.81*'Summary calculation'!$E$14*(RE24-RD24),0)</f>
        <v>0</v>
      </c>
      <c r="RF25">
        <f>IF(RE25-9.81*'Summary calculation'!$E$14*(RF24-RE24)&gt;=0,RE25-9.81*'Summary calculation'!$E$14*(RF24-RE24),0)</f>
        <v>0</v>
      </c>
      <c r="RG25">
        <f>IF(RF25-9.81*'Summary calculation'!$E$14*(RG24-RF24)&gt;=0,RF25-9.81*'Summary calculation'!$E$14*(RG24-RF24),0)</f>
        <v>0</v>
      </c>
      <c r="RH25">
        <f>IF(RG25-9.81*'Summary calculation'!$E$14*(RH24-RG24)&gt;=0,RG25-9.81*'Summary calculation'!$E$14*(RH24-RG24),0)</f>
        <v>0</v>
      </c>
      <c r="RI25">
        <f>IF(RH25-9.81*'Summary calculation'!$E$14*(RI24-RH24)&gt;=0,RH25-9.81*'Summary calculation'!$E$14*(RI24-RH24),0)</f>
        <v>0</v>
      </c>
      <c r="RJ25">
        <f>IF(RI25-9.81*'Summary calculation'!$E$14*(RJ24-RI24)&gt;=0,RI25-9.81*'Summary calculation'!$E$14*(RJ24-RI24),0)</f>
        <v>0</v>
      </c>
      <c r="RK25">
        <f>IF(RJ25-9.81*'Summary calculation'!$E$14*(RK24-RJ24)&gt;=0,RJ25-9.81*'Summary calculation'!$E$14*(RK24-RJ24),0)</f>
        <v>0</v>
      </c>
      <c r="RL25">
        <f>IF(RK25-9.81*'Summary calculation'!$E$14*(RL24-RK24)&gt;=0,RK25-9.81*'Summary calculation'!$E$14*(RL24-RK24),0)</f>
        <v>0</v>
      </c>
      <c r="RM25">
        <f>IF(RL25-9.81*'Summary calculation'!$E$14*(RM24-RL24)&gt;=0,RL25-9.81*'Summary calculation'!$E$14*(RM24-RL24),0)</f>
        <v>0</v>
      </c>
      <c r="RN25">
        <f>IF(RM25-9.81*'Summary calculation'!$E$14*(RN24-RM24)&gt;=0,RM25-9.81*'Summary calculation'!$E$14*(RN24-RM24),0)</f>
        <v>0</v>
      </c>
      <c r="RO25">
        <f>IF(RN25-9.81*'Summary calculation'!$E$14*(RO24-RN24)&gt;=0,RN25-9.81*'Summary calculation'!$E$14*(RO24-RN24),0)</f>
        <v>0</v>
      </c>
      <c r="RP25">
        <f>IF(RO25-9.81*'Summary calculation'!$E$14*(RP24-RO24)&gt;=0,RO25-9.81*'Summary calculation'!$E$14*(RP24-RO24),0)</f>
        <v>0</v>
      </c>
      <c r="RQ25">
        <f>IF(RP25-9.81*'Summary calculation'!$E$14*(RQ24-RP24)&gt;=0,RP25-9.81*'Summary calculation'!$E$14*(RQ24-RP24),0)</f>
        <v>0</v>
      </c>
      <c r="RR25">
        <f>IF(RQ25-9.81*'Summary calculation'!$E$14*(RR24-RQ24)&gt;=0,RQ25-9.81*'Summary calculation'!$E$14*(RR24-RQ24),0)</f>
        <v>0</v>
      </c>
      <c r="RS25">
        <f>IF(RR25-9.81*'Summary calculation'!$E$14*(RS24-RR24)&gt;=0,RR25-9.81*'Summary calculation'!$E$14*(RS24-RR24),0)</f>
        <v>0</v>
      </c>
      <c r="RT25">
        <f>IF(RS25-9.81*'Summary calculation'!$E$14*(RT24-RS24)&gt;=0,RS25-9.81*'Summary calculation'!$E$14*(RT24-RS24),0)</f>
        <v>0</v>
      </c>
      <c r="RU25">
        <f>IF(RT25-9.81*'Summary calculation'!$E$14*(RU24-RT24)&gt;=0,RT25-9.81*'Summary calculation'!$E$14*(RU24-RT24),0)</f>
        <v>0</v>
      </c>
      <c r="RV25">
        <f>IF(RU25-9.81*'Summary calculation'!$E$14*(RV24-RU24)&gt;=0,RU25-9.81*'Summary calculation'!$E$14*(RV24-RU24),0)</f>
        <v>0</v>
      </c>
      <c r="RW25">
        <f>IF(RV25-9.81*'Summary calculation'!$E$14*(RW24-RV24)&gt;=0,RV25-9.81*'Summary calculation'!$E$14*(RW24-RV24),0)</f>
        <v>0</v>
      </c>
      <c r="RX25">
        <f>IF(RW25-9.81*'Summary calculation'!$E$14*(RX24-RW24)&gt;=0,RW25-9.81*'Summary calculation'!$E$14*(RX24-RW24),0)</f>
        <v>0</v>
      </c>
      <c r="RY25">
        <f>IF(RX25-9.81*'Summary calculation'!$E$14*(RY24-RX24)&gt;=0,RX25-9.81*'Summary calculation'!$E$14*(RY24-RX24),0)</f>
        <v>0</v>
      </c>
      <c r="RZ25">
        <f>IF(RY25-9.81*'Summary calculation'!$E$14*(RZ24-RY24)&gt;=0,RY25-9.81*'Summary calculation'!$E$14*(RZ24-RY24),0)</f>
        <v>0</v>
      </c>
      <c r="SA25">
        <f>IF(RZ25-9.81*'Summary calculation'!$E$14*(SA24-RZ24)&gt;=0,RZ25-9.81*'Summary calculation'!$E$14*(SA24-RZ24),0)</f>
        <v>0</v>
      </c>
      <c r="SB25">
        <f>IF(SA25-9.81*'Summary calculation'!$E$14*(SB24-SA24)&gt;=0,SA25-9.81*'Summary calculation'!$E$14*(SB24-SA24),0)</f>
        <v>0</v>
      </c>
      <c r="SC25">
        <f>IF(SB25-9.81*'Summary calculation'!$E$14*(SC24-SB24)&gt;=0,SB25-9.81*'Summary calculation'!$E$14*(SC24-SB24),0)</f>
        <v>0</v>
      </c>
      <c r="SD25">
        <f>IF(SC25-9.81*'Summary calculation'!$E$14*(SD24-SC24)&gt;=0,SC25-9.81*'Summary calculation'!$E$14*(SD24-SC24),0)</f>
        <v>0</v>
      </c>
      <c r="SE25">
        <f>IF(SD25-9.81*'Summary calculation'!$E$14*(SE24-SD24)&gt;=0,SD25-9.81*'Summary calculation'!$E$14*(SE24-SD24),0)</f>
        <v>0</v>
      </c>
      <c r="SF25">
        <f>IF(SE25-9.81*'Summary calculation'!$E$14*(SF24-SE24)&gt;=0,SE25-9.81*'Summary calculation'!$E$14*(SF24-SE24),0)</f>
        <v>0</v>
      </c>
      <c r="SG25">
        <f>IF(SF25-9.81*'Summary calculation'!$E$14*(SG24-SF24)&gt;=0,SF25-9.81*'Summary calculation'!$E$14*(SG24-SF24),0)</f>
        <v>0</v>
      </c>
      <c r="SH25">
        <f>IF(SG25-9.81*'Summary calculation'!$E$14*(SH24-SG24)&gt;=0,SG25-9.81*'Summary calculation'!$E$14*(SH24-SG24),0)</f>
        <v>0</v>
      </c>
      <c r="SI25">
        <f>IF(SH25-9.81*'Summary calculation'!$E$14*(SI24-SH24)&gt;=0,SH25-9.81*'Summary calculation'!$E$14*(SI24-SH24),0)</f>
        <v>0</v>
      </c>
      <c r="SJ25">
        <f>IF(SI25-9.81*'Summary calculation'!$E$14*(SJ24-SI24)&gt;=0,SI25-9.81*'Summary calculation'!$E$14*(SJ24-SI24),0)</f>
        <v>0</v>
      </c>
      <c r="SK25">
        <f>IF(SJ25-9.81*'Summary calculation'!$E$14*(SK24-SJ24)&gt;=0,SJ25-9.81*'Summary calculation'!$E$14*(SK24-SJ24),0)</f>
        <v>0</v>
      </c>
      <c r="SL25">
        <f>IF(SK25-9.81*'Summary calculation'!$E$14*(SL24-SK24)&gt;=0,SK25-9.81*'Summary calculation'!$E$14*(SL24-SK24),0)</f>
        <v>0</v>
      </c>
      <c r="SM25">
        <f>IF(SL25-9.81*'Summary calculation'!$E$14*(SM24-SL24)&gt;=0,SL25-9.81*'Summary calculation'!$E$14*(SM24-SL24),0)</f>
        <v>0</v>
      </c>
      <c r="SN25">
        <f>IF(SM25-9.81*'Summary calculation'!$E$14*(SN24-SM24)&gt;=0,SM25-9.81*'Summary calculation'!$E$14*(SN24-SM24),0)</f>
        <v>0</v>
      </c>
      <c r="SO25">
        <f>IF(SN25-9.81*'Summary calculation'!$E$14*(SO24-SN24)&gt;=0,SN25-9.81*'Summary calculation'!$E$14*(SO24-SN24),0)</f>
        <v>0</v>
      </c>
      <c r="SP25">
        <f>IF(SO25-9.81*'Summary calculation'!$E$14*(SP24-SO24)&gt;=0,SO25-9.81*'Summary calculation'!$E$14*(SP24-SO24),0)</f>
        <v>0</v>
      </c>
      <c r="SQ25">
        <f>IF(SP25-9.81*'Summary calculation'!$E$14*(SQ24-SP24)&gt;=0,SP25-9.81*'Summary calculation'!$E$14*(SQ24-SP24),0)</f>
        <v>0</v>
      </c>
      <c r="SR25">
        <f>IF(SQ25-9.81*'Summary calculation'!$E$14*(SR24-SQ24)&gt;=0,SQ25-9.81*'Summary calculation'!$E$14*(SR24-SQ24),0)</f>
        <v>0</v>
      </c>
      <c r="SS25">
        <f>IF(SR25-9.81*'Summary calculation'!$E$14*(SS24-SR24)&gt;=0,SR25-9.81*'Summary calculation'!$E$14*(SS24-SR24),0)</f>
        <v>0</v>
      </c>
      <c r="ST25">
        <f>IF(SS25-9.81*'Summary calculation'!$E$14*(ST24-SS24)&gt;=0,SS25-9.81*'Summary calculation'!$E$14*(ST24-SS24),0)</f>
        <v>0</v>
      </c>
      <c r="SU25">
        <f>IF(ST25-9.81*'Summary calculation'!$E$14*(SU24-ST24)&gt;=0,ST25-9.81*'Summary calculation'!$E$14*(SU24-ST24),0)</f>
        <v>0</v>
      </c>
      <c r="SV25">
        <f>IF(SU25-9.81*'Summary calculation'!$E$14*(SV24-SU24)&gt;=0,SU25-9.81*'Summary calculation'!$E$14*(SV24-SU24),0)</f>
        <v>0</v>
      </c>
      <c r="SW25">
        <f>IF(SV25-9.81*'Summary calculation'!$E$14*(SW24-SV24)&gt;=0,SV25-9.81*'Summary calculation'!$E$14*(SW24-SV24),0)</f>
        <v>0</v>
      </c>
      <c r="SX25">
        <f>IF(SW25-9.81*'Summary calculation'!$E$14*(SX24-SW24)&gt;=0,SW25-9.81*'Summary calculation'!$E$14*(SX24-SW24),0)</f>
        <v>0</v>
      </c>
      <c r="SY25">
        <f>IF(SX25-9.81*'Summary calculation'!$E$14*(SY24-SX24)&gt;=0,SX25-9.81*'Summary calculation'!$E$14*(SY24-SX24),0)</f>
        <v>0</v>
      </c>
      <c r="SZ25">
        <f>IF(SY25-9.81*'Summary calculation'!$E$14*(SZ24-SY24)&gt;=0,SY25-9.81*'Summary calculation'!$E$14*(SZ24-SY24),0)</f>
        <v>0</v>
      </c>
      <c r="TA25">
        <f>IF(SZ25-9.81*'Summary calculation'!$E$14*(TA24-SZ24)&gt;=0,SZ25-9.81*'Summary calculation'!$E$14*(TA24-SZ24),0)</f>
        <v>0</v>
      </c>
      <c r="TB25">
        <f>IF(TA25-9.81*'Summary calculation'!$E$14*(TB24-TA24)&gt;=0,TA25-9.81*'Summary calculation'!$E$14*(TB24-TA24),0)</f>
        <v>0</v>
      </c>
      <c r="TC25">
        <f>IF(TB25-9.81*'Summary calculation'!$E$14*(TC24-TB24)&gt;=0,TB25-9.81*'Summary calculation'!$E$14*(TC24-TB24),0)</f>
        <v>0</v>
      </c>
      <c r="TD25">
        <f>IF(TC25-9.81*'Summary calculation'!$E$14*(TD24-TC24)&gt;=0,TC25-9.81*'Summary calculation'!$E$14*(TD24-TC24),0)</f>
        <v>0</v>
      </c>
      <c r="TE25">
        <f>IF(TD25-9.81*'Summary calculation'!$E$14*(TE24-TD24)&gt;=0,TD25-9.81*'Summary calculation'!$E$14*(TE24-TD24),0)</f>
        <v>0</v>
      </c>
      <c r="TF25">
        <f>IF(TE25-9.81*'Summary calculation'!$E$14*(TF24-TE24)&gt;=0,TE25-9.81*'Summary calculation'!$E$14*(TF24-TE24),0)</f>
        <v>0</v>
      </c>
      <c r="TG25">
        <f>IF(TF25-9.81*'Summary calculation'!$E$14*(TG24-TF24)&gt;=0,TF25-9.81*'Summary calculation'!$E$14*(TG24-TF24),0)</f>
        <v>0</v>
      </c>
      <c r="TH25">
        <f>IF(TG25-9.81*'Summary calculation'!$E$14*(TH24-TG24)&gt;=0,TG25-9.81*'Summary calculation'!$E$14*(TH24-TG24),0)</f>
        <v>0</v>
      </c>
      <c r="TI25">
        <f>IF(TH25-9.81*'Summary calculation'!$E$14*(TI24-TH24)&gt;=0,TH25-9.81*'Summary calculation'!$E$14*(TI24-TH24),0)</f>
        <v>0</v>
      </c>
      <c r="TJ25">
        <f>IF(TI25-9.81*'Summary calculation'!$E$14*(TJ24-TI24)&gt;=0,TI25-9.81*'Summary calculation'!$E$14*(TJ24-TI24),0)</f>
        <v>0</v>
      </c>
      <c r="TK25">
        <f>IF(TJ25-9.81*'Summary calculation'!$E$14*(TK24-TJ24)&gt;=0,TJ25-9.81*'Summary calculation'!$E$14*(TK24-TJ24),0)</f>
        <v>0</v>
      </c>
      <c r="TL25">
        <f>IF(TK25-9.81*'Summary calculation'!$E$14*(TL24-TK24)&gt;=0,TK25-9.81*'Summary calculation'!$E$14*(TL24-TK24),0)</f>
        <v>0</v>
      </c>
      <c r="TM25">
        <f>IF(TL25-9.81*'Summary calculation'!$E$14*(TM24-TL24)&gt;=0,TL25-9.81*'Summary calculation'!$E$14*(TM24-TL24),0)</f>
        <v>0</v>
      </c>
      <c r="TN25">
        <f>IF(TM25-9.81*'Summary calculation'!$E$14*(TN24-TM24)&gt;=0,TM25-9.81*'Summary calculation'!$E$14*(TN24-TM24),0)</f>
        <v>0</v>
      </c>
      <c r="TO25">
        <f>IF(TN25-9.81*'Summary calculation'!$E$14*(TO24-TN24)&gt;=0,TN25-9.81*'Summary calculation'!$E$14*(TO24-TN24),0)</f>
        <v>0</v>
      </c>
      <c r="TP25">
        <f>IF(TO25-9.81*'Summary calculation'!$E$14*(TP24-TO24)&gt;=0,TO25-9.81*'Summary calculation'!$E$14*(TP24-TO24),0)</f>
        <v>0</v>
      </c>
      <c r="TQ25">
        <f>IF(TP25-9.81*'Summary calculation'!$E$14*(TQ24-TP24)&gt;=0,TP25-9.81*'Summary calculation'!$E$14*(TQ24-TP24),0)</f>
        <v>0</v>
      </c>
      <c r="TR25">
        <f>IF(TQ25-9.81*'Summary calculation'!$E$14*(TR24-TQ24)&gt;=0,TQ25-9.81*'Summary calculation'!$E$14*(TR24-TQ24),0)</f>
        <v>0</v>
      </c>
      <c r="TS25">
        <f>IF(TR25-9.81*'Summary calculation'!$E$14*(TS24-TR24)&gt;=0,TR25-9.81*'Summary calculation'!$E$14*(TS24-TR24),0)</f>
        <v>0</v>
      </c>
      <c r="TT25">
        <f>IF(TS25-9.81*'Summary calculation'!$E$14*(TT24-TS24)&gt;=0,TS25-9.81*'Summary calculation'!$E$14*(TT24-TS24),0)</f>
        <v>0</v>
      </c>
      <c r="TU25">
        <f>IF(TT25-9.81*'Summary calculation'!$E$14*(TU24-TT24)&gt;=0,TT25-9.81*'Summary calculation'!$E$14*(TU24-TT24),0)</f>
        <v>0</v>
      </c>
      <c r="TV25">
        <f>IF(TU25-9.81*'Summary calculation'!$E$14*(TV24-TU24)&gt;=0,TU25-9.81*'Summary calculation'!$E$14*(TV24-TU24),0)</f>
        <v>0</v>
      </c>
      <c r="TW25">
        <f>IF(TV25-9.81*'Summary calculation'!$E$14*(TW24-TV24)&gt;=0,TV25-9.81*'Summary calculation'!$E$14*(TW24-TV24),0)</f>
        <v>0</v>
      </c>
      <c r="TX25">
        <f>IF(TW25-9.81*'Summary calculation'!$E$14*(TX24-TW24)&gt;=0,TW25-9.81*'Summary calculation'!$E$14*(TX24-TW24),0)</f>
        <v>0</v>
      </c>
      <c r="TY25">
        <f>IF(TX25-9.81*'Summary calculation'!$E$14*(TY24-TX24)&gt;=0,TX25-9.81*'Summary calculation'!$E$14*(TY24-TX24),0)</f>
        <v>0</v>
      </c>
      <c r="TZ25">
        <f>IF(TY25-9.81*'Summary calculation'!$E$14*(TZ24-TY24)&gt;=0,TY25-9.81*'Summary calculation'!$E$14*(TZ24-TY24),0)</f>
        <v>0</v>
      </c>
      <c r="UA25">
        <f>IF(TZ25-9.81*'Summary calculation'!$E$14*(UA24-TZ24)&gt;=0,TZ25-9.81*'Summary calculation'!$E$14*(UA24-TZ24),0)</f>
        <v>0</v>
      </c>
      <c r="UB25">
        <f>IF(UA25-9.81*'Summary calculation'!$E$14*(UB24-UA24)&gt;=0,UA25-9.81*'Summary calculation'!$E$14*(UB24-UA24),0)</f>
        <v>0</v>
      </c>
      <c r="UC25">
        <f>IF(UB25-9.81*'Summary calculation'!$E$14*(UC24-UB24)&gt;=0,UB25-9.81*'Summary calculation'!$E$14*(UC24-UB24),0)</f>
        <v>0</v>
      </c>
      <c r="UD25">
        <f>IF(UC25-9.81*'Summary calculation'!$E$14*(UD24-UC24)&gt;=0,UC25-9.81*'Summary calculation'!$E$14*(UD24-UC24),0)</f>
        <v>0</v>
      </c>
      <c r="UE25">
        <f>IF(UD25-9.81*'Summary calculation'!$E$14*(UE24-UD24)&gt;=0,UD25-9.81*'Summary calculation'!$E$14*(UE24-UD24),0)</f>
        <v>0</v>
      </c>
      <c r="UF25">
        <f>IF(UE25-9.81*'Summary calculation'!$E$14*(UF24-UE24)&gt;=0,UE25-9.81*'Summary calculation'!$E$14*(UF24-UE24),0)</f>
        <v>0</v>
      </c>
      <c r="UG25">
        <f>IF(UF25-9.81*'Summary calculation'!$E$14*(UG24-UF24)&gt;=0,UF25-9.81*'Summary calculation'!$E$14*(UG24-UF24),0)</f>
        <v>0</v>
      </c>
      <c r="UH25">
        <f>IF(UG25-9.81*'Summary calculation'!$E$14*(UH24-UG24)&gt;=0,UG25-9.81*'Summary calculation'!$E$14*(UH24-UG24),0)</f>
        <v>0</v>
      </c>
      <c r="UI25">
        <f>IF(UH25-9.81*'Summary calculation'!$E$14*(UI24-UH24)&gt;=0,UH25-9.81*'Summary calculation'!$E$14*(UI24-UH24),0)</f>
        <v>0</v>
      </c>
      <c r="UJ25">
        <f>IF(UI25-9.81*'Summary calculation'!$E$14*(UJ24-UI24)&gt;=0,UI25-9.81*'Summary calculation'!$E$14*(UJ24-UI24),0)</f>
        <v>0</v>
      </c>
      <c r="UK25">
        <f>IF(UJ25-9.81*'Summary calculation'!$E$14*(UK24-UJ24)&gt;=0,UJ25-9.81*'Summary calculation'!$E$14*(UK24-UJ24),0)</f>
        <v>0</v>
      </c>
      <c r="UL25">
        <f>IF(UK25-9.81*'Summary calculation'!$E$14*(UL24-UK24)&gt;=0,UK25-9.81*'Summary calculation'!$E$14*(UL24-UK24),0)</f>
        <v>0</v>
      </c>
      <c r="UM25">
        <f>IF(UL25-9.81*'Summary calculation'!$E$14*(UM24-UL24)&gt;=0,UL25-9.81*'Summary calculation'!$E$14*(UM24-UL24),0)</f>
        <v>0</v>
      </c>
      <c r="UN25">
        <f>IF(UM25-9.81*'Summary calculation'!$E$14*(UN24-UM24)&gt;=0,UM25-9.81*'Summary calculation'!$E$14*(UN24-UM24),0)</f>
        <v>0</v>
      </c>
      <c r="UO25">
        <f>IF(UN25-9.81*'Summary calculation'!$E$14*(UO24-UN24)&gt;=0,UN25-9.81*'Summary calculation'!$E$14*(UO24-UN24),0)</f>
        <v>0</v>
      </c>
      <c r="UP25">
        <f>IF(UO25-9.81*'Summary calculation'!$E$14*(UP24-UO24)&gt;=0,UO25-9.81*'Summary calculation'!$E$14*(UP24-UO24),0)</f>
        <v>0</v>
      </c>
      <c r="UQ25">
        <f>IF(UP25-9.81*'Summary calculation'!$E$14*(UQ24-UP24)&gt;=0,UP25-9.81*'Summary calculation'!$E$14*(UQ24-UP24),0)</f>
        <v>0</v>
      </c>
      <c r="UR25">
        <f>IF(UQ25-9.81*'Summary calculation'!$E$14*(UR24-UQ24)&gt;=0,UQ25-9.81*'Summary calculation'!$E$14*(UR24-UQ24),0)</f>
        <v>0</v>
      </c>
      <c r="US25">
        <f>IF(UR25-9.81*'Summary calculation'!$E$14*(US24-UR24)&gt;=0,UR25-9.81*'Summary calculation'!$E$14*(US24-UR24),0)</f>
        <v>0</v>
      </c>
      <c r="UT25">
        <f>IF(US25-9.81*'Summary calculation'!$E$14*(UT24-US24)&gt;=0,US25-9.81*'Summary calculation'!$E$14*(UT24-US24),0)</f>
        <v>0</v>
      </c>
      <c r="UU25">
        <f>IF(UT25-9.81*'Summary calculation'!$E$14*(UU24-UT24)&gt;=0,UT25-9.81*'Summary calculation'!$E$14*(UU24-UT24),0)</f>
        <v>0</v>
      </c>
      <c r="UV25">
        <f>IF(UU25-9.81*'Summary calculation'!$E$14*(UV24-UU24)&gt;=0,UU25-9.81*'Summary calculation'!$E$14*(UV24-UU24),0)</f>
        <v>0</v>
      </c>
      <c r="UW25">
        <f>IF(UV25-9.81*'Summary calculation'!$E$14*(UW24-UV24)&gt;=0,UV25-9.81*'Summary calculation'!$E$14*(UW24-UV24),0)</f>
        <v>0</v>
      </c>
      <c r="UX25">
        <f>IF(UW25-9.81*'Summary calculation'!$E$14*(UX24-UW24)&gt;=0,UW25-9.81*'Summary calculation'!$E$14*(UX24-UW24),0)</f>
        <v>0</v>
      </c>
      <c r="UY25">
        <f>IF(UX25-9.81*'Summary calculation'!$E$14*(UY24-UX24)&gt;=0,UX25-9.81*'Summary calculation'!$E$14*(UY24-UX24),0)</f>
        <v>0</v>
      </c>
      <c r="UZ25">
        <f>IF(UY25-9.81*'Summary calculation'!$E$14*(UZ24-UY24)&gt;=0,UY25-9.81*'Summary calculation'!$E$14*(UZ24-UY24),0)</f>
        <v>0</v>
      </c>
      <c r="VA25">
        <f>IF(UZ25-9.81*'Summary calculation'!$E$14*(VA24-UZ24)&gt;=0,UZ25-9.81*'Summary calculation'!$E$14*(VA24-UZ24),0)</f>
        <v>0</v>
      </c>
      <c r="VB25">
        <f>IF(VA25-9.81*'Summary calculation'!$E$14*(VB24-VA24)&gt;=0,VA25-9.81*'Summary calculation'!$E$14*(VB24-VA24),0)</f>
        <v>0</v>
      </c>
      <c r="VC25">
        <f>IF(VB25-9.81*'Summary calculation'!$E$14*(VC24-VB24)&gt;=0,VB25-9.81*'Summary calculation'!$E$14*(VC24-VB24),0)</f>
        <v>0</v>
      </c>
      <c r="VD25">
        <f>IF(VC25-9.81*'Summary calculation'!$E$14*(VD24-VC24)&gt;=0,VC25-9.81*'Summary calculation'!$E$14*(VD24-VC24),0)</f>
        <v>0</v>
      </c>
      <c r="VE25">
        <f>IF(VD25-9.81*'Summary calculation'!$E$14*(VE24-VD24)&gt;=0,VD25-9.81*'Summary calculation'!$E$14*(VE24-VD24),0)</f>
        <v>0</v>
      </c>
      <c r="VF25">
        <f>IF(VE25-9.81*'Summary calculation'!$E$14*(VF24-VE24)&gt;=0,VE25-9.81*'Summary calculation'!$E$14*(VF24-VE24),0)</f>
        <v>0</v>
      </c>
      <c r="VG25">
        <f>IF(VF25-9.81*'Summary calculation'!$E$14*(VG24-VF24)&gt;=0,VF25-9.81*'Summary calculation'!$E$14*(VG24-VF24),0)</f>
        <v>0</v>
      </c>
      <c r="VH25">
        <f>IF(VG25-9.81*'Summary calculation'!$E$14*(VH24-VG24)&gt;=0,VG25-9.81*'Summary calculation'!$E$14*(VH24-VG24),0)</f>
        <v>0</v>
      </c>
      <c r="VI25">
        <f>IF(VH25-9.81*'Summary calculation'!$E$14*(VI24-VH24)&gt;=0,VH25-9.81*'Summary calculation'!$E$14*(VI24-VH24),0)</f>
        <v>0</v>
      </c>
      <c r="VJ25">
        <f>IF(VI25-9.81*'Summary calculation'!$E$14*(VJ24-VI24)&gt;=0,VI25-9.81*'Summary calculation'!$E$14*(VJ24-VI24),0)</f>
        <v>0</v>
      </c>
      <c r="VK25">
        <f>IF(VJ25-9.81*'Summary calculation'!$E$14*(VK24-VJ24)&gt;=0,VJ25-9.81*'Summary calculation'!$E$14*(VK24-VJ24),0)</f>
        <v>0</v>
      </c>
      <c r="VL25">
        <f>IF(VK25-9.81*'Summary calculation'!$E$14*(VL24-VK24)&gt;=0,VK25-9.81*'Summary calculation'!$E$14*(VL24-VK24),0)</f>
        <v>0</v>
      </c>
      <c r="VM25">
        <f>IF(VL25-9.81*'Summary calculation'!$E$14*(VM24-VL24)&gt;=0,VL25-9.81*'Summary calculation'!$E$14*(VM24-VL24),0)</f>
        <v>0</v>
      </c>
      <c r="VN25">
        <f>IF(VM25-9.81*'Summary calculation'!$E$14*(VN24-VM24)&gt;=0,VM25-9.81*'Summary calculation'!$E$14*(VN24-VM24),0)</f>
        <v>0</v>
      </c>
      <c r="VO25">
        <f>IF(VN25-9.81*'Summary calculation'!$E$14*(VO24-VN24)&gt;=0,VN25-9.81*'Summary calculation'!$E$14*(VO24-VN24),0)</f>
        <v>0</v>
      </c>
      <c r="VP25">
        <f>IF(VO25-9.81*'Summary calculation'!$E$14*(VP24-VO24)&gt;=0,VO25-9.81*'Summary calculation'!$E$14*(VP24-VO24),0)</f>
        <v>0</v>
      </c>
      <c r="VQ25">
        <f>IF(VP25-9.81*'Summary calculation'!$E$14*(VQ24-VP24)&gt;=0,VP25-9.81*'Summary calculation'!$E$14*(VQ24-VP24),0)</f>
        <v>0</v>
      </c>
      <c r="VR25">
        <f>IF(VQ25-9.81*'Summary calculation'!$E$14*(VR24-VQ24)&gt;=0,VQ25-9.81*'Summary calculation'!$E$14*(VR24-VQ24),0)</f>
        <v>0</v>
      </c>
      <c r="VS25">
        <f>IF(VR25-9.81*'Summary calculation'!$E$14*(VS24-VR24)&gt;=0,VR25-9.81*'Summary calculation'!$E$14*(VS24-VR24),0)</f>
        <v>0</v>
      </c>
      <c r="VT25">
        <f>IF(VS25-9.81*'Summary calculation'!$E$14*(VT24-VS24)&gt;=0,VS25-9.81*'Summary calculation'!$E$14*(VT24-VS24),0)</f>
        <v>0</v>
      </c>
      <c r="VU25">
        <f>IF(VT25-9.81*'Summary calculation'!$E$14*(VU24-VT24)&gt;=0,VT25-9.81*'Summary calculation'!$E$14*(VU24-VT24),0)</f>
        <v>0</v>
      </c>
      <c r="VV25">
        <f>IF(VU25-9.81*'Summary calculation'!$E$14*(VV24-VU24)&gt;=0,VU25-9.81*'Summary calculation'!$E$14*(VV24-VU24),0)</f>
        <v>0</v>
      </c>
      <c r="VW25">
        <f>IF(VV25-9.81*'Summary calculation'!$E$14*(VW24-VV24)&gt;=0,VV25-9.81*'Summary calculation'!$E$14*(VW24-VV24),0)</f>
        <v>0</v>
      </c>
      <c r="VX25">
        <f>IF(VW25-9.81*'Summary calculation'!$E$14*(VX24-VW24)&gt;=0,VW25-9.81*'Summary calculation'!$E$14*(VX24-VW24),0)</f>
        <v>0</v>
      </c>
      <c r="VY25">
        <f>IF(VX25-9.81*'Summary calculation'!$E$14*(VY24-VX24)&gt;=0,VX25-9.81*'Summary calculation'!$E$14*(VY24-VX24),0)</f>
        <v>0</v>
      </c>
      <c r="VZ25">
        <f>IF(VY25-9.81*'Summary calculation'!$E$14*(VZ24-VY24)&gt;=0,VY25-9.81*'Summary calculation'!$E$14*(VZ24-VY24),0)</f>
        <v>0</v>
      </c>
      <c r="WA25">
        <f>IF(VZ25-9.81*'Summary calculation'!$E$14*(WA24-VZ24)&gt;=0,VZ25-9.81*'Summary calculation'!$E$14*(WA24-VZ24),0)</f>
        <v>0</v>
      </c>
      <c r="WB25">
        <f>IF(WA25-9.81*'Summary calculation'!$E$14*(WB24-WA24)&gt;=0,WA25-9.81*'Summary calculation'!$E$14*(WB24-WA24),0)</f>
        <v>0</v>
      </c>
      <c r="WC25">
        <f>IF(WB25-9.81*'Summary calculation'!$E$14*(WC24-WB24)&gt;=0,WB25-9.81*'Summary calculation'!$E$14*(WC24-WB24),0)</f>
        <v>0</v>
      </c>
      <c r="WD25">
        <f>IF(WC25-9.81*'Summary calculation'!$E$14*(WD24-WC24)&gt;=0,WC25-9.81*'Summary calculation'!$E$14*(WD24-WC24),0)</f>
        <v>0</v>
      </c>
      <c r="WE25">
        <f>IF(WD25-9.81*'Summary calculation'!$E$14*(WE24-WD24)&gt;=0,WD25-9.81*'Summary calculation'!$E$14*(WE24-WD24),0)</f>
        <v>0</v>
      </c>
      <c r="WF25">
        <f>IF(WE25-9.81*'Summary calculation'!$E$14*(WF24-WE24)&gt;=0,WE25-9.81*'Summary calculation'!$E$14*(WF24-WE24),0)</f>
        <v>0</v>
      </c>
      <c r="WG25">
        <f>IF(WF25-9.81*'Summary calculation'!$E$14*(WG24-WF24)&gt;=0,WF25-9.81*'Summary calculation'!$E$14*(WG24-WF24),0)</f>
        <v>0</v>
      </c>
      <c r="WH25">
        <f>IF(WG25-9.81*'Summary calculation'!$E$14*(WH24-WG24)&gt;=0,WG25-9.81*'Summary calculation'!$E$14*(WH24-WG24),0)</f>
        <v>0</v>
      </c>
      <c r="WI25">
        <f>IF(WH25-9.81*'Summary calculation'!$E$14*(WI24-WH24)&gt;=0,WH25-9.81*'Summary calculation'!$E$14*(WI24-WH24),0)</f>
        <v>0</v>
      </c>
      <c r="WJ25">
        <f>IF(WI25-9.81*'Summary calculation'!$E$14*(WJ24-WI24)&gt;=0,WI25-9.81*'Summary calculation'!$E$14*(WJ24-WI24),0)</f>
        <v>0</v>
      </c>
      <c r="WK25">
        <f>IF(WJ25-9.81*'Summary calculation'!$E$14*(WK24-WJ24)&gt;=0,WJ25-9.81*'Summary calculation'!$E$14*(WK24-WJ24),0)</f>
        <v>0</v>
      </c>
      <c r="WL25">
        <f>IF(WK25-9.81*'Summary calculation'!$E$14*(WL24-WK24)&gt;=0,WK25-9.81*'Summary calculation'!$E$14*(WL24-WK24),0)</f>
        <v>0</v>
      </c>
      <c r="WM25">
        <f>IF(WL25-9.81*'Summary calculation'!$E$14*(WM24-WL24)&gt;=0,WL25-9.81*'Summary calculation'!$E$14*(WM24-WL24),0)</f>
        <v>0</v>
      </c>
      <c r="WN25">
        <f>IF(WM25-9.81*'Summary calculation'!$E$14*(WN24-WM24)&gt;=0,WM25-9.81*'Summary calculation'!$E$14*(WN24-WM24),0)</f>
        <v>0</v>
      </c>
      <c r="WO25">
        <f>IF(WN25-9.81*'Summary calculation'!$E$14*(WO24-WN24)&gt;=0,WN25-9.81*'Summary calculation'!$E$14*(WO24-WN24),0)</f>
        <v>0</v>
      </c>
      <c r="WP25">
        <f>IF(WO25-9.81*'Summary calculation'!$E$14*(WP24-WO24)&gt;=0,WO25-9.81*'Summary calculation'!$E$14*(WP24-WO24),0)</f>
        <v>0</v>
      </c>
      <c r="WQ25">
        <f>IF(WP25-9.81*'Summary calculation'!$E$14*(WQ24-WP24)&gt;=0,WP25-9.81*'Summary calculation'!$E$14*(WQ24-WP24),0)</f>
        <v>0</v>
      </c>
      <c r="WR25">
        <f>IF(WQ25-9.81*'Summary calculation'!$E$14*(WR24-WQ24)&gt;=0,WQ25-9.81*'Summary calculation'!$E$14*(WR24-WQ24),0)</f>
        <v>0</v>
      </c>
      <c r="WS25">
        <f>IF(WR25-9.81*'Summary calculation'!$E$14*(WS24-WR24)&gt;=0,WR25-9.81*'Summary calculation'!$E$14*(WS24-WR24),0)</f>
        <v>0</v>
      </c>
      <c r="WT25">
        <f>IF(WS25-9.81*'Summary calculation'!$E$14*(WT24-WS24)&gt;=0,WS25-9.81*'Summary calculation'!$E$14*(WT24-WS24),0)</f>
        <v>0</v>
      </c>
      <c r="WU25">
        <f>IF(WT25-9.81*'Summary calculation'!$E$14*(WU24-WT24)&gt;=0,WT25-9.81*'Summary calculation'!$E$14*(WU24-WT24),0)</f>
        <v>0</v>
      </c>
      <c r="WV25">
        <f>IF(WU25-9.81*'Summary calculation'!$E$14*(WV24-WU24)&gt;=0,WU25-9.81*'Summary calculation'!$E$14*(WV24-WU24),0)</f>
        <v>0</v>
      </c>
      <c r="WW25">
        <f>IF(WV25-9.81*'Summary calculation'!$E$14*(WW24-WV24)&gt;=0,WV25-9.81*'Summary calculation'!$E$14*(WW24-WV24),0)</f>
        <v>0</v>
      </c>
      <c r="WX25">
        <f>IF(WW25-9.81*'Summary calculation'!$E$14*(WX24-WW24)&gt;=0,WW25-9.81*'Summary calculation'!$E$14*(WX24-WW24),0)</f>
        <v>0</v>
      </c>
      <c r="WY25">
        <f>IF(WX25-9.81*'Summary calculation'!$E$14*(WY24-WX24)&gt;=0,WX25-9.81*'Summary calculation'!$E$14*(WY24-WX24),0)</f>
        <v>0</v>
      </c>
      <c r="WZ25">
        <f>IF(WY25-9.81*'Summary calculation'!$E$14*(WZ24-WY24)&gt;=0,WY25-9.81*'Summary calculation'!$E$14*(WZ24-WY24),0)</f>
        <v>0</v>
      </c>
      <c r="XA25">
        <f>IF(WZ25-9.81*'Summary calculation'!$E$14*(XA24-WZ24)&gt;=0,WZ25-9.81*'Summary calculation'!$E$14*(XA24-WZ24),0)</f>
        <v>0</v>
      </c>
      <c r="XB25">
        <f>IF(XA25-9.81*'Summary calculation'!$E$14*(XB24-XA24)&gt;=0,XA25-9.81*'Summary calculation'!$E$14*(XB24-XA24),0)</f>
        <v>0</v>
      </c>
      <c r="XC25">
        <f>IF(XB25-9.81*'Summary calculation'!$E$14*(XC24-XB24)&gt;=0,XB25-9.81*'Summary calculation'!$E$14*(XC24-XB24),0)</f>
        <v>0</v>
      </c>
      <c r="XD25">
        <f>IF(XC25-9.81*'Summary calculation'!$E$14*(XD24-XC24)&gt;=0,XC25-9.81*'Summary calculation'!$E$14*(XD24-XC24),0)</f>
        <v>0</v>
      </c>
      <c r="XE25">
        <f>IF(XD25-9.81*'Summary calculation'!$E$14*(XE24-XD24)&gt;=0,XD25-9.81*'Summary calculation'!$E$14*(XE24-XD24),0)</f>
        <v>0</v>
      </c>
      <c r="XF25">
        <f>IF(XE25-9.81*'Summary calculation'!$E$14*(XF24-XE24)&gt;=0,XE25-9.81*'Summary calculation'!$E$14*(XF24-XE24),0)</f>
        <v>0</v>
      </c>
      <c r="XG25">
        <f>IF(XF25-9.81*'Summary calculation'!$E$14*(XG24-XF24)&gt;=0,XF25-9.81*'Summary calculation'!$E$14*(XG24-XF24),0)</f>
        <v>0</v>
      </c>
      <c r="XH25">
        <f>IF(XG25-9.81*'Summary calculation'!$E$14*(XH24-XG24)&gt;=0,XG25-9.81*'Summary calculation'!$E$14*(XH24-XG24),0)</f>
        <v>0</v>
      </c>
      <c r="XI25">
        <f>IF(XH25-9.81*'Summary calculation'!$E$14*(XI24-XH24)&gt;=0,XH25-9.81*'Summary calculation'!$E$14*(XI24-XH24),0)</f>
        <v>0</v>
      </c>
      <c r="XJ25">
        <f>IF(XI25-9.81*'Summary calculation'!$E$14*(XJ24-XI24)&gt;=0,XI25-9.81*'Summary calculation'!$E$14*(XJ24-XI24),0)</f>
        <v>0</v>
      </c>
      <c r="XK25">
        <f>IF(XJ25-9.81*'Summary calculation'!$E$14*(XK24-XJ24)&gt;=0,XJ25-9.81*'Summary calculation'!$E$14*(XK24-XJ24),0)</f>
        <v>0</v>
      </c>
      <c r="XL25">
        <f>IF(XK25-9.81*'Summary calculation'!$E$14*(XL24-XK24)&gt;=0,XK25-9.81*'Summary calculation'!$E$14*(XL24-XK24),0)</f>
        <v>0</v>
      </c>
      <c r="XM25">
        <f>IF(XL25-9.81*'Summary calculation'!$E$14*(XM24-XL24)&gt;=0,XL25-9.81*'Summary calculation'!$E$14*(XM24-XL24),0)</f>
        <v>0</v>
      </c>
      <c r="XN25">
        <f>IF(XM25-9.81*'Summary calculation'!$E$14*(XN24-XM24)&gt;=0,XM25-9.81*'Summary calculation'!$E$14*(XN24-XM24),0)</f>
        <v>0</v>
      </c>
      <c r="XO25">
        <f>IF(XN25-9.81*'Summary calculation'!$E$14*(XO24-XN24)&gt;=0,XN25-9.81*'Summary calculation'!$E$14*(XO24-XN24),0)</f>
        <v>0</v>
      </c>
      <c r="XP25">
        <f>IF(XO25-9.81*'Summary calculation'!$E$14*(XP24-XO24)&gt;=0,XO25-9.81*'Summary calculation'!$E$14*(XP24-XO24),0)</f>
        <v>0</v>
      </c>
      <c r="XQ25">
        <f>IF(XP25-9.81*'Summary calculation'!$E$14*(XQ24-XP24)&gt;=0,XP25-9.81*'Summary calculation'!$E$14*(XQ24-XP24),0)</f>
        <v>0</v>
      </c>
      <c r="XR25">
        <f>IF(XQ25-9.81*'Summary calculation'!$E$14*(XR24-XQ24)&gt;=0,XQ25-9.81*'Summary calculation'!$E$14*(XR24-XQ24),0)</f>
        <v>0</v>
      </c>
      <c r="XS25">
        <f>IF(XR25-9.81*'Summary calculation'!$E$14*(XS24-XR24)&gt;=0,XR25-9.81*'Summary calculation'!$E$14*(XS24-XR24),0)</f>
        <v>0</v>
      </c>
      <c r="XT25">
        <f>IF(XS25-9.81*'Summary calculation'!$E$14*(XT24-XS24)&gt;=0,XS25-9.81*'Summary calculation'!$E$14*(XT24-XS24),0)</f>
        <v>0</v>
      </c>
      <c r="XU25">
        <f>IF(XT25-9.81*'Summary calculation'!$E$14*(XU24-XT24)&gt;=0,XT25-9.81*'Summary calculation'!$E$14*(XU24-XT24),0)</f>
        <v>0</v>
      </c>
      <c r="XV25">
        <f>IF(XU25-9.81*'Summary calculation'!$E$14*(XV24-XU24)&gt;=0,XU25-9.81*'Summary calculation'!$E$14*(XV24-XU24),0)</f>
        <v>0</v>
      </c>
      <c r="XW25">
        <f>IF(XV25-9.81*'Summary calculation'!$E$14*(XW24-XV24)&gt;=0,XV25-9.81*'Summary calculation'!$E$14*(XW24-XV24),0)</f>
        <v>0</v>
      </c>
      <c r="XX25">
        <f>IF(XW25-9.81*'Summary calculation'!$E$14*(XX24-XW24)&gt;=0,XW25-9.81*'Summary calculation'!$E$14*(XX24-XW24),0)</f>
        <v>0</v>
      </c>
      <c r="XY25">
        <f>IF(XX25-9.81*'Summary calculation'!$E$14*(XY24-XX24)&gt;=0,XX25-9.81*'Summary calculation'!$E$14*(XY24-XX24),0)</f>
        <v>0</v>
      </c>
      <c r="XZ25">
        <f>IF(XY25-9.81*'Summary calculation'!$E$14*(XZ24-XY24)&gt;=0,XY25-9.81*'Summary calculation'!$E$14*(XZ24-XY24),0)</f>
        <v>0</v>
      </c>
      <c r="YA25">
        <f>IF(XZ25-9.81*'Summary calculation'!$E$14*(YA24-XZ24)&gt;=0,XZ25-9.81*'Summary calculation'!$E$14*(YA24-XZ24),0)</f>
        <v>0</v>
      </c>
      <c r="YB25">
        <f>IF(YA25-9.81*'Summary calculation'!$E$14*(YB24-YA24)&gt;=0,YA25-9.81*'Summary calculation'!$E$14*(YB24-YA24),0)</f>
        <v>0</v>
      </c>
      <c r="YC25">
        <f>IF(YB25-9.81*'Summary calculation'!$E$14*(YC24-YB24)&gt;=0,YB25-9.81*'Summary calculation'!$E$14*(YC24-YB24),0)</f>
        <v>0</v>
      </c>
      <c r="YD25">
        <f>IF(YC25-9.81*'Summary calculation'!$E$14*(YD24-YC24)&gt;=0,YC25-9.81*'Summary calculation'!$E$14*(YD24-YC24),0)</f>
        <v>0</v>
      </c>
      <c r="YE25">
        <f>IF(YD25-9.81*'Summary calculation'!$E$14*(YE24-YD24)&gt;=0,YD25-9.81*'Summary calculation'!$E$14*(YE24-YD24),0)</f>
        <v>0</v>
      </c>
      <c r="YF25">
        <f>IF(YE25-9.81*'Summary calculation'!$E$14*(YF24-YE24)&gt;=0,YE25-9.81*'Summary calculation'!$E$14*(YF24-YE24),0)</f>
        <v>0</v>
      </c>
      <c r="YG25">
        <f>IF(YF25-9.81*'Summary calculation'!$E$14*(YG24-YF24)&gt;=0,YF25-9.81*'Summary calculation'!$E$14*(YG24-YF24),0)</f>
        <v>0</v>
      </c>
      <c r="YH25">
        <f>IF(YG25-9.81*'Summary calculation'!$E$14*(YH24-YG24)&gt;=0,YG25-9.81*'Summary calculation'!$E$14*(YH24-YG24),0)</f>
        <v>0</v>
      </c>
      <c r="YI25">
        <f>IF(YH25-9.81*'Summary calculation'!$E$14*(YI24-YH24)&gt;=0,YH25-9.81*'Summary calculation'!$E$14*(YI24-YH24),0)</f>
        <v>0</v>
      </c>
      <c r="YJ25">
        <f>IF(YI25-9.81*'Summary calculation'!$E$14*(YJ24-YI24)&gt;=0,YI25-9.81*'Summary calculation'!$E$14*(YJ24-YI24),0)</f>
        <v>0</v>
      </c>
      <c r="YK25">
        <f>IF(YJ25-9.81*'Summary calculation'!$E$14*(YK24-YJ24)&gt;=0,YJ25-9.81*'Summary calculation'!$E$14*(YK24-YJ24),0)</f>
        <v>0</v>
      </c>
      <c r="YL25">
        <f>IF(YK25-9.81*'Summary calculation'!$E$14*(YL24-YK24)&gt;=0,YK25-9.81*'Summary calculation'!$E$14*(YL24-YK24),0)</f>
        <v>0</v>
      </c>
      <c r="YM25">
        <f>IF(YL25-9.81*'Summary calculation'!$E$14*(YM24-YL24)&gt;=0,YL25-9.81*'Summary calculation'!$E$14*(YM24-YL24),0)</f>
        <v>0</v>
      </c>
      <c r="YN25">
        <f>IF(YM25-9.81*'Summary calculation'!$E$14*(YN24-YM24)&gt;=0,YM25-9.81*'Summary calculation'!$E$14*(YN24-YM24),0)</f>
        <v>0</v>
      </c>
      <c r="YO25">
        <f>IF(YN25-9.81*'Summary calculation'!$E$14*(YO24-YN24)&gt;=0,YN25-9.81*'Summary calculation'!$E$14*(YO24-YN24),0)</f>
        <v>0</v>
      </c>
      <c r="YP25">
        <f>IF(YO25-9.81*'Summary calculation'!$E$14*(YP24-YO24)&gt;=0,YO25-9.81*'Summary calculation'!$E$14*(YP24-YO24),0)</f>
        <v>0</v>
      </c>
      <c r="YQ25">
        <f>IF(YP25-9.81*'Summary calculation'!$E$14*(YQ24-YP24)&gt;=0,YP25-9.81*'Summary calculation'!$E$14*(YQ24-YP24),0)</f>
        <v>0</v>
      </c>
      <c r="YR25">
        <f>IF(YQ25-9.81*'Summary calculation'!$E$14*(YR24-YQ24)&gt;=0,YQ25-9.81*'Summary calculation'!$E$14*(YR24-YQ24),0)</f>
        <v>0</v>
      </c>
      <c r="YS25">
        <f>IF(YR25-9.81*'Summary calculation'!$E$14*(YS24-YR24)&gt;=0,YR25-9.81*'Summary calculation'!$E$14*(YS24-YR24),0)</f>
        <v>0</v>
      </c>
      <c r="YT25">
        <f>IF(YS25-9.81*'Summary calculation'!$E$14*(YT24-YS24)&gt;=0,YS25-9.81*'Summary calculation'!$E$14*(YT24-YS24),0)</f>
        <v>0</v>
      </c>
      <c r="YU25">
        <f>IF(YT25-9.81*'Summary calculation'!$E$14*(YU24-YT24)&gt;=0,YT25-9.81*'Summary calculation'!$E$14*(YU24-YT24),0)</f>
        <v>0</v>
      </c>
      <c r="YV25">
        <f>IF(YU25-9.81*'Summary calculation'!$E$14*(YV24-YU24)&gt;=0,YU25-9.81*'Summary calculation'!$E$14*(YV24-YU24),0)</f>
        <v>0</v>
      </c>
      <c r="YW25">
        <f>IF(YV25-9.81*'Summary calculation'!$E$14*(YW24-YV24)&gt;=0,YV25-9.81*'Summary calculation'!$E$14*(YW24-YV24),0)</f>
        <v>0</v>
      </c>
      <c r="YX25">
        <f>IF(YW25-9.81*'Summary calculation'!$E$14*(YX24-YW24)&gt;=0,YW25-9.81*'Summary calculation'!$E$14*(YX24-YW24),0)</f>
        <v>0</v>
      </c>
      <c r="YY25">
        <f>IF(YX25-9.81*'Summary calculation'!$E$14*(YY24-YX24)&gt;=0,YX25-9.81*'Summary calculation'!$E$14*(YY24-YX24),0)</f>
        <v>0</v>
      </c>
      <c r="YZ25">
        <f>IF(YY25-9.81*'Summary calculation'!$E$14*(YZ24-YY24)&gt;=0,YY25-9.81*'Summary calculation'!$E$14*(YZ24-YY24),0)</f>
        <v>0</v>
      </c>
      <c r="ZA25">
        <f>IF(YZ25-9.81*'Summary calculation'!$E$14*(ZA24-YZ24)&gt;=0,YZ25-9.81*'Summary calculation'!$E$14*(ZA24-YZ24),0)</f>
        <v>0</v>
      </c>
      <c r="ZB25">
        <f>IF(ZA25-9.81*'Summary calculation'!$E$14*(ZB24-ZA24)&gt;=0,ZA25-9.81*'Summary calculation'!$E$14*(ZB24-ZA24),0)</f>
        <v>0</v>
      </c>
      <c r="ZC25">
        <f>IF(ZB25-9.81*'Summary calculation'!$E$14*(ZC24-ZB24)&gt;=0,ZB25-9.81*'Summary calculation'!$E$14*(ZC24-ZB24),0)</f>
        <v>0</v>
      </c>
      <c r="ZD25">
        <f>IF(ZC25-9.81*'Summary calculation'!$E$14*(ZD24-ZC24)&gt;=0,ZC25-9.81*'Summary calculation'!$E$14*(ZD24-ZC24),0)</f>
        <v>0</v>
      </c>
      <c r="ZE25">
        <f>IF(ZD25-9.81*'Summary calculation'!$E$14*(ZE24-ZD24)&gt;=0,ZD25-9.81*'Summary calculation'!$E$14*(ZE24-ZD24),0)</f>
        <v>0</v>
      </c>
      <c r="ZF25">
        <f>IF(ZE25-9.81*'Summary calculation'!$E$14*(ZF24-ZE24)&gt;=0,ZE25-9.81*'Summary calculation'!$E$14*(ZF24-ZE24),0)</f>
        <v>0</v>
      </c>
      <c r="ZG25">
        <f>IF(ZF25-9.81*'Summary calculation'!$E$14*(ZG24-ZF24)&gt;=0,ZF25-9.81*'Summary calculation'!$E$14*(ZG24-ZF24),0)</f>
        <v>0</v>
      </c>
      <c r="ZH25">
        <f>IF(ZG25-9.81*'Summary calculation'!$E$14*(ZH24-ZG24)&gt;=0,ZG25-9.81*'Summary calculation'!$E$14*(ZH24-ZG24),0)</f>
        <v>0</v>
      </c>
      <c r="ZI25">
        <f>IF(ZH25-9.81*'Summary calculation'!$E$14*(ZI24-ZH24)&gt;=0,ZH25-9.81*'Summary calculation'!$E$14*(ZI24-ZH24),0)</f>
        <v>0</v>
      </c>
      <c r="ZJ25">
        <f>IF(ZI25-9.81*'Summary calculation'!$E$14*(ZJ24-ZI24)&gt;=0,ZI25-9.81*'Summary calculation'!$E$14*(ZJ24-ZI24),0)</f>
        <v>0</v>
      </c>
      <c r="ZK25">
        <f>IF(ZJ25-9.81*'Summary calculation'!$E$14*(ZK24-ZJ24)&gt;=0,ZJ25-9.81*'Summary calculation'!$E$14*(ZK24-ZJ24),0)</f>
        <v>0</v>
      </c>
      <c r="ZL25">
        <f>IF(ZK25-9.81*'Summary calculation'!$E$14*(ZL24-ZK24)&gt;=0,ZK25-9.81*'Summary calculation'!$E$14*(ZL24-ZK24),0)</f>
        <v>0</v>
      </c>
      <c r="ZM25">
        <f>IF(ZL25-9.81*'Summary calculation'!$E$14*(ZM24-ZL24)&gt;=0,ZL25-9.81*'Summary calculation'!$E$14*(ZM24-ZL24),0)</f>
        <v>0</v>
      </c>
      <c r="ZN25">
        <f>IF(ZM25-9.81*'Summary calculation'!$E$14*(ZN24-ZM24)&gt;=0,ZM25-9.81*'Summary calculation'!$E$14*(ZN24-ZM24),0)</f>
        <v>0</v>
      </c>
      <c r="ZO25">
        <f>IF(ZN25-9.81*'Summary calculation'!$E$14*(ZO24-ZN24)&gt;=0,ZN25-9.81*'Summary calculation'!$E$14*(ZO24-ZN24),0)</f>
        <v>0</v>
      </c>
      <c r="ZP25">
        <f>IF(ZO25-9.81*'Summary calculation'!$E$14*(ZP24-ZO24)&gt;=0,ZO25-9.81*'Summary calculation'!$E$14*(ZP24-ZO24),0)</f>
        <v>0</v>
      </c>
      <c r="ZQ25">
        <f>IF(ZP25-9.81*'Summary calculation'!$E$14*(ZQ24-ZP24)&gt;=0,ZP25-9.81*'Summary calculation'!$E$14*(ZQ24-ZP24),0)</f>
        <v>0</v>
      </c>
      <c r="ZR25">
        <f>IF(ZQ25-9.81*'Summary calculation'!$E$14*(ZR24-ZQ24)&gt;=0,ZQ25-9.81*'Summary calculation'!$E$14*(ZR24-ZQ24),0)</f>
        <v>0</v>
      </c>
      <c r="ZS25">
        <f>IF(ZR25-9.81*'Summary calculation'!$E$14*(ZS24-ZR24)&gt;=0,ZR25-9.81*'Summary calculation'!$E$14*(ZS24-ZR24),0)</f>
        <v>0</v>
      </c>
      <c r="ZT25">
        <f>IF(ZS25-9.81*'Summary calculation'!$E$14*(ZT24-ZS24)&gt;=0,ZS25-9.81*'Summary calculation'!$E$14*(ZT24-ZS24),0)</f>
        <v>0</v>
      </c>
      <c r="ZU25">
        <f>IF(ZT25-9.81*'Summary calculation'!$E$14*(ZU24-ZT24)&gt;=0,ZT25-9.81*'Summary calculation'!$E$14*(ZU24-ZT24),0)</f>
        <v>0</v>
      </c>
      <c r="ZV25">
        <f>IF(ZU25-9.81*'Summary calculation'!$E$14*(ZV24-ZU24)&gt;=0,ZU25-9.81*'Summary calculation'!$E$14*(ZV24-ZU24),0)</f>
        <v>0</v>
      </c>
      <c r="ZW25">
        <f>IF(ZV25-9.81*'Summary calculation'!$E$14*(ZW24-ZV24)&gt;=0,ZV25-9.81*'Summary calculation'!$E$14*(ZW24-ZV24),0)</f>
        <v>0</v>
      </c>
      <c r="ZX25">
        <f>IF(ZW25-9.81*'Summary calculation'!$E$14*(ZX24-ZW24)&gt;=0,ZW25-9.81*'Summary calculation'!$E$14*(ZX24-ZW24),0)</f>
        <v>0</v>
      </c>
      <c r="ZY25">
        <f>IF(ZX25-9.81*'Summary calculation'!$E$14*(ZY24-ZX24)&gt;=0,ZX25-9.81*'Summary calculation'!$E$14*(ZY24-ZX24),0)</f>
        <v>0</v>
      </c>
      <c r="ZZ25">
        <f>IF(ZY25-9.81*'Summary calculation'!$E$14*(ZZ24-ZY24)&gt;=0,ZY25-9.81*'Summary calculation'!$E$14*(ZZ24-ZY24),0)</f>
        <v>0</v>
      </c>
      <c r="AAA25">
        <f>IF(ZZ25-9.81*'Summary calculation'!$E$14*(AAA24-ZZ24)&gt;=0,ZZ25-9.81*'Summary calculation'!$E$14*(AAA24-ZZ24),0)</f>
        <v>0</v>
      </c>
      <c r="AAB25">
        <f>IF(AAA25-9.81*'Summary calculation'!$E$14*(AAB24-AAA24)&gt;=0,AAA25-9.81*'Summary calculation'!$E$14*(AAB24-AAA24),0)</f>
        <v>0</v>
      </c>
      <c r="AAC25">
        <f>IF(AAB25-9.81*'Summary calculation'!$E$14*(AAC24-AAB24)&gt;=0,AAB25-9.81*'Summary calculation'!$E$14*(AAC24-AAB24),0)</f>
        <v>0</v>
      </c>
      <c r="AAD25">
        <f>IF(AAC25-9.81*'Summary calculation'!$E$14*(AAD24-AAC24)&gt;=0,AAC25-9.81*'Summary calculation'!$E$14*(AAD24-AAC24),0)</f>
        <v>0</v>
      </c>
      <c r="AAE25">
        <f>IF(AAD25-9.81*'Summary calculation'!$E$14*(AAE24-AAD24)&gt;=0,AAD25-9.81*'Summary calculation'!$E$14*(AAE24-AAD24),0)</f>
        <v>0</v>
      </c>
      <c r="AAF25">
        <f>IF(AAE25-9.81*'Summary calculation'!$E$14*(AAF24-AAE24)&gt;=0,AAE25-9.81*'Summary calculation'!$E$14*(AAF24-AAE24),0)</f>
        <v>0</v>
      </c>
      <c r="AAG25">
        <f>IF(AAF25-9.81*'Summary calculation'!$E$14*(AAG24-AAF24)&gt;=0,AAF25-9.81*'Summary calculation'!$E$14*(AAG24-AAF24),0)</f>
        <v>0</v>
      </c>
      <c r="AAH25">
        <f>IF(AAG25-9.81*'Summary calculation'!$E$14*(AAH24-AAG24)&gt;=0,AAG25-9.81*'Summary calculation'!$E$14*(AAH24-AAG24),0)</f>
        <v>0</v>
      </c>
      <c r="AAI25">
        <f>IF(AAH25-9.81*'Summary calculation'!$E$14*(AAI24-AAH24)&gt;=0,AAH25-9.81*'Summary calculation'!$E$14*(AAI24-AAH24),0)</f>
        <v>0</v>
      </c>
      <c r="AAJ25">
        <f>IF(AAI25-9.81*'Summary calculation'!$E$14*(AAJ24-AAI24)&gt;=0,AAI25-9.81*'Summary calculation'!$E$14*(AAJ24-AAI24),0)</f>
        <v>0</v>
      </c>
      <c r="AAK25">
        <f>IF(AAJ25-9.81*'Summary calculation'!$E$14*(AAK24-AAJ24)&gt;=0,AAJ25-9.81*'Summary calculation'!$E$14*(AAK24-AAJ24),0)</f>
        <v>0</v>
      </c>
      <c r="AAL25">
        <f>IF(AAK25-9.81*'Summary calculation'!$E$14*(AAL24-AAK24)&gt;=0,AAK25-9.81*'Summary calculation'!$E$14*(AAL24-AAK24),0)</f>
        <v>0</v>
      </c>
      <c r="AAM25">
        <f>IF(AAL25-9.81*'Summary calculation'!$E$14*(AAM24-AAL24)&gt;=0,AAL25-9.81*'Summary calculation'!$E$14*(AAM24-AAL24),0)</f>
        <v>0</v>
      </c>
      <c r="AAN25">
        <f>IF(AAM25-9.81*'Summary calculation'!$E$14*(AAN24-AAM24)&gt;=0,AAM25-9.81*'Summary calculation'!$E$14*(AAN24-AAM24),0)</f>
        <v>0</v>
      </c>
      <c r="AAO25">
        <f>IF(AAN25-9.81*'Summary calculation'!$E$14*(AAO24-AAN24)&gt;=0,AAN25-9.81*'Summary calculation'!$E$14*(AAO24-AAN24),0)</f>
        <v>0</v>
      </c>
      <c r="AAP25">
        <f>IF(AAO25-9.81*'Summary calculation'!$E$14*(AAP24-AAO24)&gt;=0,AAO25-9.81*'Summary calculation'!$E$14*(AAP24-AAO24),0)</f>
        <v>0</v>
      </c>
      <c r="AAQ25">
        <f>IF(AAP25-9.81*'Summary calculation'!$E$14*(AAQ24-AAP24)&gt;=0,AAP25-9.81*'Summary calculation'!$E$14*(AAQ24-AAP24),0)</f>
        <v>0</v>
      </c>
      <c r="AAR25">
        <f>IF(AAQ25-9.81*'Summary calculation'!$E$14*(AAR24-AAQ24)&gt;=0,AAQ25-9.81*'Summary calculation'!$E$14*(AAR24-AAQ24),0)</f>
        <v>0</v>
      </c>
      <c r="AAS25">
        <f>IF(AAR25-9.81*'Summary calculation'!$E$14*(AAS24-AAR24)&gt;=0,AAR25-9.81*'Summary calculation'!$E$14*(AAS24-AAR24),0)</f>
        <v>0</v>
      </c>
      <c r="AAT25">
        <f>IF(AAS25-9.81*'Summary calculation'!$E$14*(AAT24-AAS24)&gt;=0,AAS25-9.81*'Summary calculation'!$E$14*(AAT24-AAS24),0)</f>
        <v>0</v>
      </c>
      <c r="AAU25">
        <f>IF(AAT25-9.81*'Summary calculation'!$E$14*(AAU24-AAT24)&gt;=0,AAT25-9.81*'Summary calculation'!$E$14*(AAU24-AAT24),0)</f>
        <v>0</v>
      </c>
      <c r="AAV25">
        <f>IF(AAU25-9.81*'Summary calculation'!$E$14*(AAV24-AAU24)&gt;=0,AAU25-9.81*'Summary calculation'!$E$14*(AAV24-AAU24),0)</f>
        <v>0</v>
      </c>
      <c r="AAW25">
        <f>IF(AAV25-9.81*'Summary calculation'!$E$14*(AAW24-AAV24)&gt;=0,AAV25-9.81*'Summary calculation'!$E$14*(AAW24-AAV24),0)</f>
        <v>0</v>
      </c>
      <c r="AAX25">
        <f>IF(AAW25-9.81*'Summary calculation'!$E$14*(AAX24-AAW24)&gt;=0,AAW25-9.81*'Summary calculation'!$E$14*(AAX24-AAW24),0)</f>
        <v>0</v>
      </c>
      <c r="AAY25">
        <f>IF(AAX25-9.81*'Summary calculation'!$E$14*(AAY24-AAX24)&gt;=0,AAX25-9.81*'Summary calculation'!$E$14*(AAY24-AAX24),0)</f>
        <v>0</v>
      </c>
      <c r="AAZ25">
        <f>IF(AAY25-9.81*'Summary calculation'!$E$14*(AAZ24-AAY24)&gt;=0,AAY25-9.81*'Summary calculation'!$E$14*(AAZ24-AAY24),0)</f>
        <v>0</v>
      </c>
      <c r="ABA25">
        <f>IF(AAZ25-9.81*'Summary calculation'!$E$14*(ABA24-AAZ24)&gt;=0,AAZ25-9.81*'Summary calculation'!$E$14*(ABA24-AAZ24),0)</f>
        <v>0</v>
      </c>
      <c r="ABB25">
        <f>IF(ABA25-9.81*'Summary calculation'!$E$14*(ABB24-ABA24)&gt;=0,ABA25-9.81*'Summary calculation'!$E$14*(ABB24-ABA24),0)</f>
        <v>0</v>
      </c>
      <c r="ABC25">
        <f>IF(ABB25-9.81*'Summary calculation'!$E$14*(ABC24-ABB24)&gt;=0,ABB25-9.81*'Summary calculation'!$E$14*(ABC24-ABB24),0)</f>
        <v>0</v>
      </c>
      <c r="ABD25">
        <f>IF(ABC25-9.81*'Summary calculation'!$E$14*(ABD24-ABC24)&gt;=0,ABC25-9.81*'Summary calculation'!$E$14*(ABD24-ABC24),0)</f>
        <v>0</v>
      </c>
      <c r="ABE25">
        <f>IF(ABD25-9.81*'Summary calculation'!$E$14*(ABE24-ABD24)&gt;=0,ABD25-9.81*'Summary calculation'!$E$14*(ABE24-ABD24),0)</f>
        <v>0</v>
      </c>
      <c r="ABF25">
        <f>IF(ABE25-9.81*'Summary calculation'!$E$14*(ABF24-ABE24)&gt;=0,ABE25-9.81*'Summary calculation'!$E$14*(ABF24-ABE24),0)</f>
        <v>0</v>
      </c>
      <c r="ABG25">
        <f>IF(ABF25-9.81*'Summary calculation'!$E$14*(ABG24-ABF24)&gt;=0,ABF25-9.81*'Summary calculation'!$E$14*(ABG24-ABF24),0)</f>
        <v>0</v>
      </c>
      <c r="ABH25">
        <f>IF(ABG25-9.81*'Summary calculation'!$E$14*(ABH24-ABG24)&gt;=0,ABG25-9.81*'Summary calculation'!$E$14*(ABH24-ABG24),0)</f>
        <v>0</v>
      </c>
      <c r="ABI25">
        <f>IF(ABH25-9.81*'Summary calculation'!$E$14*(ABI24-ABH24)&gt;=0,ABH25-9.81*'Summary calculation'!$E$14*(ABI24-ABH24),0)</f>
        <v>0</v>
      </c>
      <c r="ABJ25">
        <f>IF(ABI25-9.81*'Summary calculation'!$E$14*(ABJ24-ABI24)&gt;=0,ABI25-9.81*'Summary calculation'!$E$14*(ABJ24-ABI24),0)</f>
        <v>0</v>
      </c>
      <c r="ABK25">
        <f>IF(ABJ25-9.81*'Summary calculation'!$E$14*(ABK24-ABJ24)&gt;=0,ABJ25-9.81*'Summary calculation'!$E$14*(ABK24-ABJ24),0)</f>
        <v>0</v>
      </c>
      <c r="ABL25">
        <f>IF(ABK25-9.81*'Summary calculation'!$E$14*(ABL24-ABK24)&gt;=0,ABK25-9.81*'Summary calculation'!$E$14*(ABL24-ABK24),0)</f>
        <v>0</v>
      </c>
      <c r="ABM25">
        <f>IF(ABL25-9.81*'Summary calculation'!$E$14*(ABM24-ABL24)&gt;=0,ABL25-9.81*'Summary calculation'!$E$14*(ABM24-ABL24),0)</f>
        <v>0</v>
      </c>
      <c r="ABN25">
        <f>IF(ABM25-9.81*'Summary calculation'!$E$14*(ABN24-ABM24)&gt;=0,ABM25-9.81*'Summary calculation'!$E$14*(ABN24-ABM24),0)</f>
        <v>0</v>
      </c>
      <c r="ABO25">
        <f>IF(ABN25-9.81*'Summary calculation'!$E$14*(ABO24-ABN24)&gt;=0,ABN25-9.81*'Summary calculation'!$E$14*(ABO24-ABN24),0)</f>
        <v>0</v>
      </c>
      <c r="ABP25">
        <f>IF(ABO25-9.81*'Summary calculation'!$E$14*(ABP24-ABO24)&gt;=0,ABO25-9.81*'Summary calculation'!$E$14*(ABP24-ABO24),0)</f>
        <v>0</v>
      </c>
      <c r="ABQ25">
        <f>IF(ABP25-9.81*'Summary calculation'!$E$14*(ABQ24-ABP24)&gt;=0,ABP25-9.81*'Summary calculation'!$E$14*(ABQ24-ABP24),0)</f>
        <v>0</v>
      </c>
      <c r="ABR25">
        <f>IF(ABQ25-9.81*'Summary calculation'!$E$14*(ABR24-ABQ24)&gt;=0,ABQ25-9.81*'Summary calculation'!$E$14*(ABR24-ABQ24),0)</f>
        <v>0</v>
      </c>
      <c r="ABS25">
        <f>IF(ABR25-9.81*'Summary calculation'!$E$14*(ABS24-ABR24)&gt;=0,ABR25-9.81*'Summary calculation'!$E$14*(ABS24-ABR24),0)</f>
        <v>0</v>
      </c>
      <c r="ABT25">
        <f>IF(ABS25-9.81*'Summary calculation'!$E$14*(ABT24-ABS24)&gt;=0,ABS25-9.81*'Summary calculation'!$E$14*(ABT24-ABS24),0)</f>
        <v>0</v>
      </c>
      <c r="ABU25">
        <f>IF(ABT25-9.81*'Summary calculation'!$E$14*(ABU24-ABT24)&gt;=0,ABT25-9.81*'Summary calculation'!$E$14*(ABU24-ABT24),0)</f>
        <v>0</v>
      </c>
      <c r="ABV25">
        <f>IF(ABU25-9.81*'Summary calculation'!$E$14*(ABV24-ABU24)&gt;=0,ABU25-9.81*'Summary calculation'!$E$14*(ABV24-ABU24),0)</f>
        <v>0</v>
      </c>
      <c r="ABW25">
        <f>IF(ABV25-9.81*'Summary calculation'!$E$14*(ABW24-ABV24)&gt;=0,ABV25-9.81*'Summary calculation'!$E$14*(ABW24-ABV24),0)</f>
        <v>0</v>
      </c>
      <c r="ABX25">
        <f>IF(ABW25-9.81*'Summary calculation'!$E$14*(ABX24-ABW24)&gt;=0,ABW25-9.81*'Summary calculation'!$E$14*(ABX24-ABW24),0)</f>
        <v>0</v>
      </c>
      <c r="ABY25">
        <f>IF(ABX25-9.81*'Summary calculation'!$E$14*(ABY24-ABX24)&gt;=0,ABX25-9.81*'Summary calculation'!$E$14*(ABY24-ABX24),0)</f>
        <v>0</v>
      </c>
      <c r="ABZ25">
        <f>IF(ABY25-9.81*'Summary calculation'!$E$14*(ABZ24-ABY24)&gt;=0,ABY25-9.81*'Summary calculation'!$E$14*(ABZ24-ABY24),0)</f>
        <v>0</v>
      </c>
      <c r="ACA25">
        <f>IF(ABZ25-9.81*'Summary calculation'!$E$14*(ACA24-ABZ24)&gt;=0,ABZ25-9.81*'Summary calculation'!$E$14*(ACA24-ABZ24),0)</f>
        <v>0</v>
      </c>
      <c r="ACB25">
        <f>IF(ACA25-9.81*'Summary calculation'!$E$14*(ACB24-ACA24)&gt;=0,ACA25-9.81*'Summary calculation'!$E$14*(ACB24-ACA24),0)</f>
        <v>0</v>
      </c>
      <c r="ACC25">
        <f>IF(ACB25-9.81*'Summary calculation'!$E$14*(ACC24-ACB24)&gt;=0,ACB25-9.81*'Summary calculation'!$E$14*(ACC24-ACB24),0)</f>
        <v>0</v>
      </c>
      <c r="ACD25">
        <f>IF(ACC25-9.81*'Summary calculation'!$E$14*(ACD24-ACC24)&gt;=0,ACC25-9.81*'Summary calculation'!$E$14*(ACD24-ACC24),0)</f>
        <v>0</v>
      </c>
      <c r="ACE25">
        <f>IF(ACD25-9.81*'Summary calculation'!$E$14*(ACE24-ACD24)&gt;=0,ACD25-9.81*'Summary calculation'!$E$14*(ACE24-ACD24),0)</f>
        <v>0</v>
      </c>
      <c r="ACF25">
        <f>IF(ACE25-9.81*'Summary calculation'!$E$14*(ACF24-ACE24)&gt;=0,ACE25-9.81*'Summary calculation'!$E$14*(ACF24-ACE24),0)</f>
        <v>0</v>
      </c>
      <c r="ACG25">
        <f>IF(ACF25-9.81*'Summary calculation'!$E$14*(ACG24-ACF24)&gt;=0,ACF25-9.81*'Summary calculation'!$E$14*(ACG24-ACF24),0)</f>
        <v>0</v>
      </c>
      <c r="ACH25">
        <f>IF(ACG25-9.81*'Summary calculation'!$E$14*(ACH24-ACG24)&gt;=0,ACG25-9.81*'Summary calculation'!$E$14*(ACH24-ACG24),0)</f>
        <v>0</v>
      </c>
      <c r="ACI25">
        <f>IF(ACH25-9.81*'Summary calculation'!$E$14*(ACI24-ACH24)&gt;=0,ACH25-9.81*'Summary calculation'!$E$14*(ACI24-ACH24),0)</f>
        <v>0</v>
      </c>
      <c r="ACJ25">
        <f>IF(ACI25-9.81*'Summary calculation'!$E$14*(ACJ24-ACI24)&gt;=0,ACI25-9.81*'Summary calculation'!$E$14*(ACJ24-ACI24),0)</f>
        <v>0</v>
      </c>
      <c r="ACK25">
        <f>IF(ACJ25-9.81*'Summary calculation'!$E$14*(ACK24-ACJ24)&gt;=0,ACJ25-9.81*'Summary calculation'!$E$14*(ACK24-ACJ24),0)</f>
        <v>0</v>
      </c>
      <c r="ACL25">
        <f>IF(ACK25-9.81*'Summary calculation'!$E$14*(ACL24-ACK24)&gt;=0,ACK25-9.81*'Summary calculation'!$E$14*(ACL24-ACK24),0)</f>
        <v>0</v>
      </c>
      <c r="ACM25">
        <f>IF(ACL25-9.81*'Summary calculation'!$E$14*(ACM24-ACL24)&gt;=0,ACL25-9.81*'Summary calculation'!$E$14*(ACM24-ACL24),0)</f>
        <v>0</v>
      </c>
      <c r="ACN25">
        <f>IF(ACM25-9.81*'Summary calculation'!$E$14*(ACN24-ACM24)&gt;=0,ACM25-9.81*'Summary calculation'!$E$14*(ACN24-ACM24),0)</f>
        <v>0</v>
      </c>
      <c r="ACO25">
        <f>IF(ACN25-9.81*'Summary calculation'!$E$14*(ACO24-ACN24)&gt;=0,ACN25-9.81*'Summary calculation'!$E$14*(ACO24-ACN24),0)</f>
        <v>0</v>
      </c>
      <c r="ACP25">
        <f>IF(ACO25-9.81*'Summary calculation'!$E$14*(ACP24-ACO24)&gt;=0,ACO25-9.81*'Summary calculation'!$E$14*(ACP24-ACO24),0)</f>
        <v>0</v>
      </c>
      <c r="ACQ25">
        <f>IF(ACP25-9.81*'Summary calculation'!$E$14*(ACQ24-ACP24)&gt;=0,ACP25-9.81*'Summary calculation'!$E$14*(ACQ24-ACP24),0)</f>
        <v>0</v>
      </c>
      <c r="ACR25">
        <f>IF(ACQ25-9.81*'Summary calculation'!$E$14*(ACR24-ACQ24)&gt;=0,ACQ25-9.81*'Summary calculation'!$E$14*(ACR24-ACQ24),0)</f>
        <v>0</v>
      </c>
      <c r="ACS25">
        <f>IF(ACR25-9.81*'Summary calculation'!$E$14*(ACS24-ACR24)&gt;=0,ACR25-9.81*'Summary calculation'!$E$14*(ACS24-ACR24),0)</f>
        <v>0</v>
      </c>
      <c r="ACT25">
        <f>IF(ACS25-9.81*'Summary calculation'!$E$14*(ACT24-ACS24)&gt;=0,ACS25-9.81*'Summary calculation'!$E$14*(ACT24-ACS24),0)</f>
        <v>0</v>
      </c>
      <c r="ACU25">
        <f>IF(ACT25-9.81*'Summary calculation'!$E$14*(ACU24-ACT24)&gt;=0,ACT25-9.81*'Summary calculation'!$E$14*(ACU24-ACT24),0)</f>
        <v>0</v>
      </c>
      <c r="ACV25">
        <f>IF(ACU25-9.81*'Summary calculation'!$E$14*(ACV24-ACU24)&gt;=0,ACU25-9.81*'Summary calculation'!$E$14*(ACV24-ACU24),0)</f>
        <v>0</v>
      </c>
      <c r="ACW25">
        <f>IF(ACV25-9.81*'Summary calculation'!$E$14*(ACW24-ACV24)&gt;=0,ACV25-9.81*'Summary calculation'!$E$14*(ACW24-ACV24),0)</f>
        <v>0</v>
      </c>
      <c r="ACX25">
        <f>IF(ACW25-9.81*'Summary calculation'!$E$14*(ACX24-ACW24)&gt;=0,ACW25-9.81*'Summary calculation'!$E$14*(ACX24-ACW24),0)</f>
        <v>0</v>
      </c>
      <c r="ACY25">
        <f>IF(ACX25-9.81*'Summary calculation'!$E$14*(ACY24-ACX24)&gt;=0,ACX25-9.81*'Summary calculation'!$E$14*(ACY24-ACX24),0)</f>
        <v>0</v>
      </c>
      <c r="ACZ25">
        <f>IF(ACY25-9.81*'Summary calculation'!$E$14*(ACZ24-ACY24)&gt;=0,ACY25-9.81*'Summary calculation'!$E$14*(ACZ24-ACY24),0)</f>
        <v>0</v>
      </c>
      <c r="ADA25">
        <f>IF(ACZ25-9.81*'Summary calculation'!$E$14*(ADA24-ACZ24)&gt;=0,ACZ25-9.81*'Summary calculation'!$E$14*(ADA24-ACZ24),0)</f>
        <v>0</v>
      </c>
      <c r="ADB25">
        <f>IF(ADA25-9.81*'Summary calculation'!$E$14*(ADB24-ADA24)&gt;=0,ADA25-9.81*'Summary calculation'!$E$14*(ADB24-ADA24),0)</f>
        <v>0</v>
      </c>
      <c r="ADC25">
        <f>IF(ADB25-9.81*'Summary calculation'!$E$14*(ADC24-ADB24)&gt;=0,ADB25-9.81*'Summary calculation'!$E$14*(ADC24-ADB24),0)</f>
        <v>0</v>
      </c>
      <c r="ADD25">
        <f>IF(ADC25-9.81*'Summary calculation'!$E$14*(ADD24-ADC24)&gt;=0,ADC25-9.81*'Summary calculation'!$E$14*(ADD24-ADC24),0)</f>
        <v>0</v>
      </c>
      <c r="ADE25">
        <f>IF(ADD25-9.81*'Summary calculation'!$E$14*(ADE24-ADD24)&gt;=0,ADD25-9.81*'Summary calculation'!$E$14*(ADE24-ADD24),0)</f>
        <v>0</v>
      </c>
      <c r="ADF25">
        <f>IF(ADE25-9.81*'Summary calculation'!$E$14*(ADF24-ADE24)&gt;=0,ADE25-9.81*'Summary calculation'!$E$14*(ADF24-ADE24),0)</f>
        <v>0</v>
      </c>
      <c r="ADG25">
        <f>IF(ADF25-9.81*'Summary calculation'!$E$14*(ADG24-ADF24)&gt;=0,ADF25-9.81*'Summary calculation'!$E$14*(ADG24-ADF24),0)</f>
        <v>0</v>
      </c>
      <c r="ADH25">
        <f>IF(ADG25-9.81*'Summary calculation'!$E$14*(ADH24-ADG24)&gt;=0,ADG25-9.81*'Summary calculation'!$E$14*(ADH24-ADG24),0)</f>
        <v>0</v>
      </c>
      <c r="ADI25">
        <f>IF(ADH25-9.81*'Summary calculation'!$E$14*(ADI24-ADH24)&gt;=0,ADH25-9.81*'Summary calculation'!$E$14*(ADI24-ADH24),0)</f>
        <v>0</v>
      </c>
      <c r="ADJ25">
        <f>IF(ADI25-9.81*'Summary calculation'!$E$14*(ADJ24-ADI24)&gt;=0,ADI25-9.81*'Summary calculation'!$E$14*(ADJ24-ADI24),0)</f>
        <v>0</v>
      </c>
      <c r="ADK25">
        <f>IF(ADJ25-9.81*'Summary calculation'!$E$14*(ADK24-ADJ24)&gt;=0,ADJ25-9.81*'Summary calculation'!$E$14*(ADK24-ADJ24),0)</f>
        <v>0</v>
      </c>
      <c r="ADL25">
        <f>IF(ADK25-9.81*'Summary calculation'!$E$14*(ADL24-ADK24)&gt;=0,ADK25-9.81*'Summary calculation'!$E$14*(ADL24-ADK24),0)</f>
        <v>0</v>
      </c>
      <c r="ADM25">
        <f>IF(ADL25-9.81*'Summary calculation'!$E$14*(ADM24-ADL24)&gt;=0,ADL25-9.81*'Summary calculation'!$E$14*(ADM24-ADL24),0)</f>
        <v>0</v>
      </c>
      <c r="ADN25">
        <f>IF(ADM25-9.81*'Summary calculation'!$E$14*(ADN24-ADM24)&gt;=0,ADM25-9.81*'Summary calculation'!$E$14*(ADN24-ADM24),0)</f>
        <v>0</v>
      </c>
      <c r="ADO25">
        <f>IF(ADN25-9.81*'Summary calculation'!$E$14*(ADO24-ADN24)&gt;=0,ADN25-9.81*'Summary calculation'!$E$14*(ADO24-ADN24),0)</f>
        <v>0</v>
      </c>
      <c r="ADP25">
        <f>IF(ADO25-9.81*'Summary calculation'!$E$14*(ADP24-ADO24)&gt;=0,ADO25-9.81*'Summary calculation'!$E$14*(ADP24-ADO24),0)</f>
        <v>0</v>
      </c>
      <c r="ADQ25">
        <f>IF(ADP25-9.81*'Summary calculation'!$E$14*(ADQ24-ADP24)&gt;=0,ADP25-9.81*'Summary calculation'!$E$14*(ADQ24-ADP24),0)</f>
        <v>0</v>
      </c>
      <c r="ADR25">
        <f>IF(ADQ25-9.81*'Summary calculation'!$E$14*(ADR24-ADQ24)&gt;=0,ADQ25-9.81*'Summary calculation'!$E$14*(ADR24-ADQ24),0)</f>
        <v>0</v>
      </c>
      <c r="ADS25">
        <f>IF(ADR25-9.81*'Summary calculation'!$E$14*(ADS24-ADR24)&gt;=0,ADR25-9.81*'Summary calculation'!$E$14*(ADS24-ADR24),0)</f>
        <v>0</v>
      </c>
      <c r="ADT25">
        <f>IF(ADS25-9.81*'Summary calculation'!$E$14*(ADT24-ADS24)&gt;=0,ADS25-9.81*'Summary calculation'!$E$14*(ADT24-ADS24),0)</f>
        <v>0</v>
      </c>
      <c r="ADU25">
        <f>IF(ADT25-9.81*'Summary calculation'!$E$14*(ADU24-ADT24)&gt;=0,ADT25-9.81*'Summary calculation'!$E$14*(ADU24-ADT24),0)</f>
        <v>0</v>
      </c>
      <c r="ADV25">
        <f>IF(ADU25-9.81*'Summary calculation'!$E$14*(ADV24-ADU24)&gt;=0,ADU25-9.81*'Summary calculation'!$E$14*(ADV24-ADU24),0)</f>
        <v>0</v>
      </c>
      <c r="ADW25">
        <f>IF(ADV25-9.81*'Summary calculation'!$E$14*(ADW24-ADV24)&gt;=0,ADV25-9.81*'Summary calculation'!$E$14*(ADW24-ADV24),0)</f>
        <v>0</v>
      </c>
      <c r="ADX25">
        <f>IF(ADW25-9.81*'Summary calculation'!$E$14*(ADX24-ADW24)&gt;=0,ADW25-9.81*'Summary calculation'!$E$14*(ADX24-ADW24),0)</f>
        <v>0</v>
      </c>
      <c r="ADY25">
        <f>IF(ADX25-9.81*'Summary calculation'!$E$14*(ADY24-ADX24)&gt;=0,ADX25-9.81*'Summary calculation'!$E$14*(ADY24-ADX24),0)</f>
        <v>0</v>
      </c>
      <c r="ADZ25">
        <f>IF(ADY25-9.81*'Summary calculation'!$E$14*(ADZ24-ADY24)&gt;=0,ADY25-9.81*'Summary calculation'!$E$14*(ADZ24-ADY24),0)</f>
        <v>0</v>
      </c>
      <c r="AEA25">
        <f>IF(ADZ25-9.81*'Summary calculation'!$E$14*(AEA24-ADZ24)&gt;=0,ADZ25-9.81*'Summary calculation'!$E$14*(AEA24-ADZ24),0)</f>
        <v>0</v>
      </c>
      <c r="AEB25">
        <f>IF(AEA25-9.81*'Summary calculation'!$E$14*(AEB24-AEA24)&gt;=0,AEA25-9.81*'Summary calculation'!$E$14*(AEB24-AEA24),0)</f>
        <v>0</v>
      </c>
      <c r="AEC25">
        <f>IF(AEB25-9.81*'Summary calculation'!$E$14*(AEC24-AEB24)&gt;=0,AEB25-9.81*'Summary calculation'!$E$14*(AEC24-AEB24),0)</f>
        <v>0</v>
      </c>
      <c r="AED25">
        <f>IF(AEC25-9.81*'Summary calculation'!$E$14*(AED24-AEC24)&gt;=0,AEC25-9.81*'Summary calculation'!$E$14*(AED24-AEC24),0)</f>
        <v>0</v>
      </c>
      <c r="AEE25">
        <f>IF(AED25-9.81*'Summary calculation'!$E$14*(AEE24-AED24)&gt;=0,AED25-9.81*'Summary calculation'!$E$14*(AEE24-AED24),0)</f>
        <v>0</v>
      </c>
      <c r="AEF25">
        <f>IF(AEE25-9.81*'Summary calculation'!$E$14*(AEF24-AEE24)&gt;=0,AEE25-9.81*'Summary calculation'!$E$14*(AEF24-AEE24),0)</f>
        <v>0</v>
      </c>
      <c r="AEG25">
        <f>IF(AEF25-9.81*'Summary calculation'!$E$14*(AEG24-AEF24)&gt;=0,AEF25-9.81*'Summary calculation'!$E$14*(AEG24-AEF24),0)</f>
        <v>0</v>
      </c>
      <c r="AEH25">
        <f>IF(AEG25-9.81*'Summary calculation'!$E$14*(AEH24-AEG24)&gt;=0,AEG25-9.81*'Summary calculation'!$E$14*(AEH24-AEG24),0)</f>
        <v>0</v>
      </c>
      <c r="AEI25">
        <f>IF(AEH25-9.81*'Summary calculation'!$E$14*(AEI24-AEH24)&gt;=0,AEH25-9.81*'Summary calculation'!$E$14*(AEI24-AEH24),0)</f>
        <v>0</v>
      </c>
      <c r="AEJ25">
        <f>IF(AEI25-9.81*'Summary calculation'!$E$14*(AEJ24-AEI24)&gt;=0,AEI25-9.81*'Summary calculation'!$E$14*(AEJ24-AEI24),0)</f>
        <v>0</v>
      </c>
      <c r="AEK25">
        <f>IF(AEJ25-9.81*'Summary calculation'!$E$14*(AEK24-AEJ24)&gt;=0,AEJ25-9.81*'Summary calculation'!$E$14*(AEK24-AEJ24),0)</f>
        <v>0</v>
      </c>
      <c r="AEL25">
        <f>IF(AEK25-9.81*'Summary calculation'!$E$14*(AEL24-AEK24)&gt;=0,AEK25-9.81*'Summary calculation'!$E$14*(AEL24-AEK24),0)</f>
        <v>0</v>
      </c>
      <c r="AEM25">
        <f>IF(AEL25-9.81*'Summary calculation'!$E$14*(AEM24-AEL24)&gt;=0,AEL25-9.81*'Summary calculation'!$E$14*(AEM24-AEL24),0)</f>
        <v>0</v>
      </c>
      <c r="AEN25">
        <f>IF(AEM25-9.81*'Summary calculation'!$E$14*(AEN24-AEM24)&gt;=0,AEM25-9.81*'Summary calculation'!$E$14*(AEN24-AEM24),0)</f>
        <v>0</v>
      </c>
      <c r="AEO25">
        <f>IF(AEN25-9.81*'Summary calculation'!$E$14*(AEO24-AEN24)&gt;=0,AEN25-9.81*'Summary calculation'!$E$14*(AEO24-AEN24),0)</f>
        <v>0</v>
      </c>
      <c r="AEP25">
        <f>IF(AEO25-9.81*'Summary calculation'!$E$14*(AEP24-AEO24)&gt;=0,AEO25-9.81*'Summary calculation'!$E$14*(AEP24-AEO24),0)</f>
        <v>0</v>
      </c>
      <c r="AEQ25">
        <f>IF(AEP25-9.81*'Summary calculation'!$E$14*(AEQ24-AEP24)&gt;=0,AEP25-9.81*'Summary calculation'!$E$14*(AEQ24-AEP24),0)</f>
        <v>0</v>
      </c>
      <c r="AER25">
        <f>IF(AEQ25-9.81*'Summary calculation'!$E$14*(AER24-AEQ24)&gt;=0,AEQ25-9.81*'Summary calculation'!$E$14*(AER24-AEQ24),0)</f>
        <v>0</v>
      </c>
      <c r="AES25">
        <f>IF(AER25-9.81*'Summary calculation'!$E$14*(AES24-AER24)&gt;=0,AER25-9.81*'Summary calculation'!$E$14*(AES24-AER24),0)</f>
        <v>0</v>
      </c>
      <c r="AET25">
        <f>IF(AES25-9.81*'Summary calculation'!$E$14*(AET24-AES24)&gt;=0,AES25-9.81*'Summary calculation'!$E$14*(AET24-AES24),0)</f>
        <v>0</v>
      </c>
      <c r="AEU25">
        <f>IF(AET25-9.81*'Summary calculation'!$E$14*(AEU24-AET24)&gt;=0,AET25-9.81*'Summary calculation'!$E$14*(AEU24-AET24),0)</f>
        <v>0</v>
      </c>
      <c r="AEV25">
        <f>IF(AEU25-9.81*'Summary calculation'!$E$14*(AEV24-AEU24)&gt;=0,AEU25-9.81*'Summary calculation'!$E$14*(AEV24-AEU24),0)</f>
        <v>0</v>
      </c>
      <c r="AEW25">
        <f>IF(AEV25-9.81*'Summary calculation'!$E$14*(AEW24-AEV24)&gt;=0,AEV25-9.81*'Summary calculation'!$E$14*(AEW24-AEV24),0)</f>
        <v>0</v>
      </c>
      <c r="AEX25">
        <f>IF(AEW25-9.81*'Summary calculation'!$E$14*(AEX24-AEW24)&gt;=0,AEW25-9.81*'Summary calculation'!$E$14*(AEX24-AEW24),0)</f>
        <v>0</v>
      </c>
      <c r="AEY25">
        <f>IF(AEX25-9.81*'Summary calculation'!$E$14*(AEY24-AEX24)&gt;=0,AEX25-9.81*'Summary calculation'!$E$14*(AEY24-AEX24),0)</f>
        <v>0</v>
      </c>
      <c r="AEZ25">
        <f>IF(AEY25-9.81*'Summary calculation'!$E$14*(AEZ24-AEY24)&gt;=0,AEY25-9.81*'Summary calculation'!$E$14*(AEZ24-AEY24),0)</f>
        <v>0</v>
      </c>
      <c r="AFA25">
        <f>IF(AEZ25-9.81*'Summary calculation'!$E$14*(AFA24-AEZ24)&gt;=0,AEZ25-9.81*'Summary calculation'!$E$14*(AFA24-AEZ24),0)</f>
        <v>0</v>
      </c>
      <c r="AFB25">
        <f>IF(AFA25-9.81*'Summary calculation'!$E$14*(AFB24-AFA24)&gt;=0,AFA25-9.81*'Summary calculation'!$E$14*(AFB24-AFA24),0)</f>
        <v>0</v>
      </c>
      <c r="AFC25">
        <f>IF(AFB25-9.81*'Summary calculation'!$E$14*(AFC24-AFB24)&gt;=0,AFB25-9.81*'Summary calculation'!$E$14*(AFC24-AFB24),0)</f>
        <v>0</v>
      </c>
      <c r="AFD25">
        <f>IF(AFC25-9.81*'Summary calculation'!$E$14*(AFD24-AFC24)&gt;=0,AFC25-9.81*'Summary calculation'!$E$14*(AFD24-AFC24),0)</f>
        <v>0</v>
      </c>
      <c r="AFE25">
        <f>IF(AFD25-9.81*'Summary calculation'!$E$14*(AFE24-AFD24)&gt;=0,AFD25-9.81*'Summary calculation'!$E$14*(AFE24-AFD24),0)</f>
        <v>0</v>
      </c>
      <c r="AFF25">
        <f>IF(AFE25-9.81*'Summary calculation'!$E$14*(AFF24-AFE24)&gt;=0,AFE25-9.81*'Summary calculation'!$E$14*(AFF24-AFE24),0)</f>
        <v>0</v>
      </c>
      <c r="AFG25">
        <f>IF(AFF25-9.81*'Summary calculation'!$E$14*(AFG24-AFF24)&gt;=0,AFF25-9.81*'Summary calculation'!$E$14*(AFG24-AFF24),0)</f>
        <v>0</v>
      </c>
      <c r="AFH25">
        <f>IF(AFG25-9.81*'Summary calculation'!$E$14*(AFH24-AFG24)&gt;=0,AFG25-9.81*'Summary calculation'!$E$14*(AFH24-AFG24),0)</f>
        <v>0</v>
      </c>
      <c r="AFI25">
        <f>IF(AFH25-9.81*'Summary calculation'!$E$14*(AFI24-AFH24)&gt;=0,AFH25-9.81*'Summary calculation'!$E$14*(AFI24-AFH24),0)</f>
        <v>0</v>
      </c>
      <c r="AFJ25">
        <f>IF(AFI25-9.81*'Summary calculation'!$E$14*(AFJ24-AFI24)&gt;=0,AFI25-9.81*'Summary calculation'!$E$14*(AFJ24-AFI24),0)</f>
        <v>0</v>
      </c>
      <c r="AFK25">
        <f>IF(AFJ25-9.81*'Summary calculation'!$E$14*(AFK24-AFJ24)&gt;=0,AFJ25-9.81*'Summary calculation'!$E$14*(AFK24-AFJ24),0)</f>
        <v>0</v>
      </c>
      <c r="AFL25">
        <f>IF(AFK25-9.81*'Summary calculation'!$E$14*(AFL24-AFK24)&gt;=0,AFK25-9.81*'Summary calculation'!$E$14*(AFL24-AFK24),0)</f>
        <v>0</v>
      </c>
      <c r="AFM25">
        <f>IF(AFL25-9.81*'Summary calculation'!$E$14*(AFM24-AFL24)&gt;=0,AFL25-9.81*'Summary calculation'!$E$14*(AFM24-AFL24),0)</f>
        <v>0</v>
      </c>
      <c r="AFN25">
        <f>IF(AFM25-9.81*'Summary calculation'!$E$14*(AFN24-AFM24)&gt;=0,AFM25-9.81*'Summary calculation'!$E$14*(AFN24-AFM24),0)</f>
        <v>0</v>
      </c>
      <c r="AFO25">
        <f>IF(AFN25-9.81*'Summary calculation'!$E$14*(AFO24-AFN24)&gt;=0,AFN25-9.81*'Summary calculation'!$E$14*(AFO24-AFN24),0)</f>
        <v>0</v>
      </c>
      <c r="AFP25">
        <f>IF(AFO25-9.81*'Summary calculation'!$E$14*(AFP24-AFO24)&gt;=0,AFO25-9.81*'Summary calculation'!$E$14*(AFP24-AFO24),0)</f>
        <v>0</v>
      </c>
      <c r="AFQ25">
        <f>IF(AFP25-9.81*'Summary calculation'!$E$14*(AFQ24-AFP24)&gt;=0,AFP25-9.81*'Summary calculation'!$E$14*(AFQ24-AFP24),0)</f>
        <v>0</v>
      </c>
      <c r="AFR25">
        <f>IF(AFQ25-9.81*'Summary calculation'!$E$14*(AFR24-AFQ24)&gt;=0,AFQ25-9.81*'Summary calculation'!$E$14*(AFR24-AFQ24),0)</f>
        <v>0</v>
      </c>
      <c r="AFS25">
        <f>IF(AFR25-9.81*'Summary calculation'!$E$14*(AFS24-AFR24)&gt;=0,AFR25-9.81*'Summary calculation'!$E$14*(AFS24-AFR24),0)</f>
        <v>0</v>
      </c>
      <c r="AFT25">
        <f>IF(AFS25-9.81*'Summary calculation'!$E$14*(AFT24-AFS24)&gt;=0,AFS25-9.81*'Summary calculation'!$E$14*(AFT24-AFS24),0)</f>
        <v>0</v>
      </c>
      <c r="AFU25">
        <f>IF(AFT25-9.81*'Summary calculation'!$E$14*(AFU24-AFT24)&gt;=0,AFT25-9.81*'Summary calculation'!$E$14*(AFU24-AFT24),0)</f>
        <v>0</v>
      </c>
      <c r="AFV25">
        <f>IF(AFU25-9.81*'Summary calculation'!$E$14*(AFV24-AFU24)&gt;=0,AFU25-9.81*'Summary calculation'!$E$14*(AFV24-AFU24),0)</f>
        <v>0</v>
      </c>
      <c r="AFW25">
        <f>IF(AFV25-9.81*'Summary calculation'!$E$14*(AFW24-AFV24)&gt;=0,AFV25-9.81*'Summary calculation'!$E$14*(AFW24-AFV24),0)</f>
        <v>0</v>
      </c>
      <c r="AFX25">
        <f>IF(AFW25-9.81*'Summary calculation'!$E$14*(AFX24-AFW24)&gt;=0,AFW25-9.81*'Summary calculation'!$E$14*(AFX24-AFW24),0)</f>
        <v>0</v>
      </c>
      <c r="AFY25">
        <f>IF(AFX25-9.81*'Summary calculation'!$E$14*(AFY24-AFX24)&gt;=0,AFX25-9.81*'Summary calculation'!$E$14*(AFY24-AFX24),0)</f>
        <v>0</v>
      </c>
      <c r="AFZ25">
        <f>IF(AFY25-9.81*'Summary calculation'!$E$14*(AFZ24-AFY24)&gt;=0,AFY25-9.81*'Summary calculation'!$E$14*(AFZ24-AFY24),0)</f>
        <v>0</v>
      </c>
      <c r="AGA25">
        <f>IF(AFZ25-9.81*'Summary calculation'!$E$14*(AGA24-AFZ24)&gt;=0,AFZ25-9.81*'Summary calculation'!$E$14*(AGA24-AFZ24),0)</f>
        <v>0</v>
      </c>
      <c r="AGB25">
        <f>IF(AGA25-9.81*'Summary calculation'!$E$14*(AGB24-AGA24)&gt;=0,AGA25-9.81*'Summary calculation'!$E$14*(AGB24-AGA24),0)</f>
        <v>0</v>
      </c>
      <c r="AGC25">
        <f>IF(AGB25-9.81*'Summary calculation'!$E$14*(AGC24-AGB24)&gt;=0,AGB25-9.81*'Summary calculation'!$E$14*(AGC24-AGB24),0)</f>
        <v>0</v>
      </c>
      <c r="AGD25">
        <f>IF(AGC25-9.81*'Summary calculation'!$E$14*(AGD24-AGC24)&gt;=0,AGC25-9.81*'Summary calculation'!$E$14*(AGD24-AGC24),0)</f>
        <v>0</v>
      </c>
      <c r="AGE25">
        <f>IF(AGD25-9.81*'Summary calculation'!$E$14*(AGE24-AGD24)&gt;=0,AGD25-9.81*'Summary calculation'!$E$14*(AGE24-AGD24),0)</f>
        <v>0</v>
      </c>
      <c r="AGF25">
        <f>IF(AGE25-9.81*'Summary calculation'!$E$14*(AGF24-AGE24)&gt;=0,AGE25-9.81*'Summary calculation'!$E$14*(AGF24-AGE24),0)</f>
        <v>0</v>
      </c>
      <c r="AGG25">
        <f>IF(AGF25-9.81*'Summary calculation'!$E$14*(AGG24-AGF24)&gt;=0,AGF25-9.81*'Summary calculation'!$E$14*(AGG24-AGF24),0)</f>
        <v>0</v>
      </c>
      <c r="AGH25">
        <f>IF(AGG25-9.81*'Summary calculation'!$E$14*(AGH24-AGG24)&gt;=0,AGG25-9.81*'Summary calculation'!$E$14*(AGH24-AGG24),0)</f>
        <v>0</v>
      </c>
      <c r="AGI25">
        <f>IF(AGH25-9.81*'Summary calculation'!$E$14*(AGI24-AGH24)&gt;=0,AGH25-9.81*'Summary calculation'!$E$14*(AGI24-AGH24),0)</f>
        <v>0</v>
      </c>
      <c r="AGJ25">
        <f>IF(AGI25-9.81*'Summary calculation'!$E$14*(AGJ24-AGI24)&gt;=0,AGI25-9.81*'Summary calculation'!$E$14*(AGJ24-AGI24),0)</f>
        <v>0</v>
      </c>
      <c r="AGK25">
        <f>IF(AGJ25-9.81*'Summary calculation'!$E$14*(AGK24-AGJ24)&gt;=0,AGJ25-9.81*'Summary calculation'!$E$14*(AGK24-AGJ24),0)</f>
        <v>0</v>
      </c>
      <c r="AGL25">
        <f>IF(AGK25-9.81*'Summary calculation'!$E$14*(AGL24-AGK24)&gt;=0,AGK25-9.81*'Summary calculation'!$E$14*(AGL24-AGK24),0)</f>
        <v>0</v>
      </c>
      <c r="AGM25">
        <f>IF(AGL25-9.81*'Summary calculation'!$E$14*(AGM24-AGL24)&gt;=0,AGL25-9.81*'Summary calculation'!$E$14*(AGM24-AGL24),0)</f>
        <v>0</v>
      </c>
      <c r="AGN25">
        <f>IF(AGM25-9.81*'Summary calculation'!$E$14*(AGN24-AGM24)&gt;=0,AGM25-9.81*'Summary calculation'!$E$14*(AGN24-AGM24),0)</f>
        <v>0</v>
      </c>
      <c r="AGO25">
        <f>IF(AGN25-9.81*'Summary calculation'!$E$14*(AGO24-AGN24)&gt;=0,AGN25-9.81*'Summary calculation'!$E$14*(AGO24-AGN24),0)</f>
        <v>0</v>
      </c>
      <c r="AGP25">
        <f>IF(AGO25-9.81*'Summary calculation'!$E$14*(AGP24-AGO24)&gt;=0,AGO25-9.81*'Summary calculation'!$E$14*(AGP24-AGO24),0)</f>
        <v>0</v>
      </c>
      <c r="AGQ25">
        <f>IF(AGP25-9.81*'Summary calculation'!$E$14*(AGQ24-AGP24)&gt;=0,AGP25-9.81*'Summary calculation'!$E$14*(AGQ24-AGP24),0)</f>
        <v>0</v>
      </c>
      <c r="AGR25">
        <f>IF(AGQ25-9.81*'Summary calculation'!$E$14*(AGR24-AGQ24)&gt;=0,AGQ25-9.81*'Summary calculation'!$E$14*(AGR24-AGQ24),0)</f>
        <v>0</v>
      </c>
      <c r="AGS25">
        <f>IF(AGR25-9.81*'Summary calculation'!$E$14*(AGS24-AGR24)&gt;=0,AGR25-9.81*'Summary calculation'!$E$14*(AGS24-AGR24),0)</f>
        <v>0</v>
      </c>
      <c r="AGT25">
        <f>IF(AGS25-9.81*'Summary calculation'!$E$14*(AGT24-AGS24)&gt;=0,AGS25-9.81*'Summary calculation'!$E$14*(AGT24-AGS24),0)</f>
        <v>0</v>
      </c>
      <c r="AGU25">
        <f>IF(AGT25-9.81*'Summary calculation'!$E$14*(AGU24-AGT24)&gt;=0,AGT25-9.81*'Summary calculation'!$E$14*(AGU24-AGT24),0)</f>
        <v>0</v>
      </c>
      <c r="AGV25">
        <f>IF(AGU25-9.81*'Summary calculation'!$E$14*(AGV24-AGU24)&gt;=0,AGU25-9.81*'Summary calculation'!$E$14*(AGV24-AGU24),0)</f>
        <v>0</v>
      </c>
      <c r="AGW25">
        <f>IF(AGV25-9.81*'Summary calculation'!$E$14*(AGW24-AGV24)&gt;=0,AGV25-9.81*'Summary calculation'!$E$14*(AGW24-AGV24),0)</f>
        <v>0</v>
      </c>
      <c r="AGX25">
        <f>IF(AGW25-9.81*'Summary calculation'!$E$14*(AGX24-AGW24)&gt;=0,AGW25-9.81*'Summary calculation'!$E$14*(AGX24-AGW24),0)</f>
        <v>0</v>
      </c>
      <c r="AGY25">
        <f>IF(AGX25-9.81*'Summary calculation'!$E$14*(AGY24-AGX24)&gt;=0,AGX25-9.81*'Summary calculation'!$E$14*(AGY24-AGX24),0)</f>
        <v>0</v>
      </c>
      <c r="AGZ25">
        <f>IF(AGY25-9.81*'Summary calculation'!$E$14*(AGZ24-AGY24)&gt;=0,AGY25-9.81*'Summary calculation'!$E$14*(AGZ24-AGY24),0)</f>
        <v>0</v>
      </c>
      <c r="AHA25">
        <f>IF(AGZ25-9.81*'Summary calculation'!$E$14*(AHA24-AGZ24)&gt;=0,AGZ25-9.81*'Summary calculation'!$E$14*(AHA24-AGZ24),0)</f>
        <v>0</v>
      </c>
      <c r="AHB25">
        <f>IF(AHA25-9.81*'Summary calculation'!$E$14*(AHB24-AHA24)&gt;=0,AHA25-9.81*'Summary calculation'!$E$14*(AHB24-AHA24),0)</f>
        <v>0</v>
      </c>
      <c r="AHC25">
        <f>IF(AHB25-9.81*'Summary calculation'!$E$14*(AHC24-AHB24)&gt;=0,AHB25-9.81*'Summary calculation'!$E$14*(AHC24-AHB24),0)</f>
        <v>0</v>
      </c>
      <c r="AHD25">
        <f>IF(AHC25-9.81*'Summary calculation'!$E$14*(AHD24-AHC24)&gt;=0,AHC25-9.81*'Summary calculation'!$E$14*(AHD24-AHC24),0)</f>
        <v>0</v>
      </c>
      <c r="AHE25">
        <f>IF(AHD25-9.81*'Summary calculation'!$E$14*(AHE24-AHD24)&gt;=0,AHD25-9.81*'Summary calculation'!$E$14*(AHE24-AHD24),0)</f>
        <v>0</v>
      </c>
      <c r="AHF25">
        <f>IF(AHE25-9.81*'Summary calculation'!$E$14*(AHF24-AHE24)&gt;=0,AHE25-9.81*'Summary calculation'!$E$14*(AHF24-AHE24),0)</f>
        <v>0</v>
      </c>
      <c r="AHG25">
        <f>IF(AHF25-9.81*'Summary calculation'!$E$14*(AHG24-AHF24)&gt;=0,AHF25-9.81*'Summary calculation'!$E$14*(AHG24-AHF24),0)</f>
        <v>0</v>
      </c>
      <c r="AHH25">
        <f>IF(AHG25-9.81*'Summary calculation'!$E$14*(AHH24-AHG24)&gt;=0,AHG25-9.81*'Summary calculation'!$E$14*(AHH24-AHG24),0)</f>
        <v>0</v>
      </c>
      <c r="AHI25">
        <f>IF(AHH25-9.81*'Summary calculation'!$E$14*(AHI24-AHH24)&gt;=0,AHH25-9.81*'Summary calculation'!$E$14*(AHI24-AHH24),0)</f>
        <v>0</v>
      </c>
      <c r="AHJ25">
        <f>IF(AHI25-9.81*'Summary calculation'!$E$14*(AHJ24-AHI24)&gt;=0,AHI25-9.81*'Summary calculation'!$E$14*(AHJ24-AHI24),0)</f>
        <v>0</v>
      </c>
      <c r="AHK25">
        <f>IF(AHJ25-9.81*'Summary calculation'!$E$14*(AHK24-AHJ24)&gt;=0,AHJ25-9.81*'Summary calculation'!$E$14*(AHK24-AHJ24),0)</f>
        <v>0</v>
      </c>
      <c r="AHL25">
        <f>IF(AHK25-9.81*'Summary calculation'!$E$14*(AHL24-AHK24)&gt;=0,AHK25-9.81*'Summary calculation'!$E$14*(AHL24-AHK24),0)</f>
        <v>0</v>
      </c>
      <c r="AHM25">
        <f>IF(AHL25-9.81*'Summary calculation'!$E$14*(AHM24-AHL24)&gt;=0,AHL25-9.81*'Summary calculation'!$E$14*(AHM24-AHL24),0)</f>
        <v>0</v>
      </c>
      <c r="AHN25">
        <f>IF(AHM25-9.81*'Summary calculation'!$E$14*(AHN24-AHM24)&gt;=0,AHM25-9.81*'Summary calculation'!$E$14*(AHN24-AHM24),0)</f>
        <v>0</v>
      </c>
      <c r="AHO25">
        <f>IF(AHN25-9.81*'Summary calculation'!$E$14*(AHO24-AHN24)&gt;=0,AHN25-9.81*'Summary calculation'!$E$14*(AHO24-AHN24),0)</f>
        <v>0</v>
      </c>
      <c r="AHP25">
        <f>IF(AHO25-9.81*'Summary calculation'!$E$14*(AHP24-AHO24)&gt;=0,AHO25-9.81*'Summary calculation'!$E$14*(AHP24-AHO24),0)</f>
        <v>0</v>
      </c>
      <c r="AHQ25">
        <f>IF(AHP25-9.81*'Summary calculation'!$E$14*(AHQ24-AHP24)&gt;=0,AHP25-9.81*'Summary calculation'!$E$14*(AHQ24-AHP24),0)</f>
        <v>0</v>
      </c>
      <c r="AHR25">
        <f>IF(AHQ25-9.81*'Summary calculation'!$E$14*(AHR24-AHQ24)&gt;=0,AHQ25-9.81*'Summary calculation'!$E$14*(AHR24-AHQ24),0)</f>
        <v>0</v>
      </c>
      <c r="AHS25">
        <f>IF(AHR25-9.81*'Summary calculation'!$E$14*(AHS24-AHR24)&gt;=0,AHR25-9.81*'Summary calculation'!$E$14*(AHS24-AHR24),0)</f>
        <v>0</v>
      </c>
      <c r="AHT25">
        <f>IF(AHS25-9.81*'Summary calculation'!$E$14*(AHT24-AHS24)&gt;=0,AHS25-9.81*'Summary calculation'!$E$14*(AHT24-AHS24),0)</f>
        <v>0</v>
      </c>
      <c r="AHU25">
        <f>IF(AHT25-9.81*'Summary calculation'!$E$14*(AHU24-AHT24)&gt;=0,AHT25-9.81*'Summary calculation'!$E$14*(AHU24-AHT24),0)</f>
        <v>0</v>
      </c>
      <c r="AHV25">
        <f>IF(AHU25-9.81*'Summary calculation'!$E$14*(AHV24-AHU24)&gt;=0,AHU25-9.81*'Summary calculation'!$E$14*(AHV24-AHU24),0)</f>
        <v>0</v>
      </c>
      <c r="AHW25">
        <f>IF(AHV25-9.81*'Summary calculation'!$E$14*(AHW24-AHV24)&gt;=0,AHV25-9.81*'Summary calculation'!$E$14*(AHW24-AHV24),0)</f>
        <v>0</v>
      </c>
      <c r="AHX25">
        <f>IF(AHW25-9.81*'Summary calculation'!$E$14*(AHX24-AHW24)&gt;=0,AHW25-9.81*'Summary calculation'!$E$14*(AHX24-AHW24),0)</f>
        <v>0</v>
      </c>
      <c r="AHY25">
        <f>IF(AHX25-9.81*'Summary calculation'!$E$14*(AHY24-AHX24)&gt;=0,AHX25-9.81*'Summary calculation'!$E$14*(AHY24-AHX24),0)</f>
        <v>0</v>
      </c>
      <c r="AHZ25">
        <f>IF(AHY25-9.81*'Summary calculation'!$E$14*(AHZ24-AHY24)&gt;=0,AHY25-9.81*'Summary calculation'!$E$14*(AHZ24-AHY24),0)</f>
        <v>0</v>
      </c>
      <c r="AIA25">
        <f>IF(AHZ25-9.81*'Summary calculation'!$E$14*(AIA24-AHZ24)&gt;=0,AHZ25-9.81*'Summary calculation'!$E$14*(AIA24-AHZ24),0)</f>
        <v>0</v>
      </c>
      <c r="AIB25">
        <f>IF(AIA25-9.81*'Summary calculation'!$E$14*(AIB24-AIA24)&gt;=0,AIA25-9.81*'Summary calculation'!$E$14*(AIB24-AIA24),0)</f>
        <v>0</v>
      </c>
      <c r="AIC25">
        <f>IF(AIB25-9.81*'Summary calculation'!$E$14*(AIC24-AIB24)&gt;=0,AIB25-9.81*'Summary calculation'!$E$14*(AIC24-AIB24),0)</f>
        <v>0</v>
      </c>
      <c r="AID25">
        <f>IF(AIC25-9.81*'Summary calculation'!$E$14*(AID24-AIC24)&gt;=0,AIC25-9.81*'Summary calculation'!$E$14*(AID24-AIC24),0)</f>
        <v>0</v>
      </c>
      <c r="AIE25">
        <f>IF(AID25-9.81*'Summary calculation'!$E$14*(AIE24-AID24)&gt;=0,AID25-9.81*'Summary calculation'!$E$14*(AIE24-AID24),0)</f>
        <v>0</v>
      </c>
      <c r="AIF25">
        <f>IF(AIE25-9.81*'Summary calculation'!$E$14*(AIF24-AIE24)&gt;=0,AIE25-9.81*'Summary calculation'!$E$14*(AIF24-AIE24),0)</f>
        <v>0</v>
      </c>
      <c r="AIG25">
        <f>IF(AIF25-9.81*'Summary calculation'!$E$14*(AIG24-AIF24)&gt;=0,AIF25-9.81*'Summary calculation'!$E$14*(AIG24-AIF24),0)</f>
        <v>0</v>
      </c>
      <c r="AIH25">
        <f>IF(AIG25-9.81*'Summary calculation'!$E$14*(AIH24-AIG24)&gt;=0,AIG25-9.81*'Summary calculation'!$E$14*(AIH24-AIG24),0)</f>
        <v>0</v>
      </c>
      <c r="AII25">
        <f>IF(AIH25-9.81*'Summary calculation'!$E$14*(AII24-AIH24)&gt;=0,AIH25-9.81*'Summary calculation'!$E$14*(AII24-AIH24),0)</f>
        <v>0</v>
      </c>
      <c r="AIJ25">
        <f>IF(AII25-9.81*'Summary calculation'!$E$14*(AIJ24-AII24)&gt;=0,AII25-9.81*'Summary calculation'!$E$14*(AIJ24-AII24),0)</f>
        <v>0</v>
      </c>
      <c r="AIK25">
        <f>IF(AIJ25-9.81*'Summary calculation'!$E$14*(AIK24-AIJ24)&gt;=0,AIJ25-9.81*'Summary calculation'!$E$14*(AIK24-AIJ24),0)</f>
        <v>0</v>
      </c>
      <c r="AIL25">
        <f>IF(AIK25-9.81*'Summary calculation'!$E$14*(AIL24-AIK24)&gt;=0,AIK25-9.81*'Summary calculation'!$E$14*(AIL24-AIK24),0)</f>
        <v>0</v>
      </c>
      <c r="AIM25">
        <f>IF(AIL25-9.81*'Summary calculation'!$E$14*(AIM24-AIL24)&gt;=0,AIL25-9.81*'Summary calculation'!$E$14*(AIM24-AIL24),0)</f>
        <v>0</v>
      </c>
      <c r="AIN25">
        <f>IF(AIM25-9.81*'Summary calculation'!$E$14*(AIN24-AIM24)&gt;=0,AIM25-9.81*'Summary calculation'!$E$14*(AIN24-AIM24),0)</f>
        <v>0</v>
      </c>
      <c r="AIO25">
        <f>IF(AIN25-9.81*'Summary calculation'!$E$14*(AIO24-AIN24)&gt;=0,AIN25-9.81*'Summary calculation'!$E$14*(AIO24-AIN24),0)</f>
        <v>0</v>
      </c>
      <c r="AIP25">
        <f>IF(AIO25-9.81*'Summary calculation'!$E$14*(AIP24-AIO24)&gt;=0,AIO25-9.81*'Summary calculation'!$E$14*(AIP24-AIO24),0)</f>
        <v>0</v>
      </c>
      <c r="AIQ25">
        <f>IF(AIP25-9.81*'Summary calculation'!$E$14*(AIQ24-AIP24)&gt;=0,AIP25-9.81*'Summary calculation'!$E$14*(AIQ24-AIP24),0)</f>
        <v>0</v>
      </c>
      <c r="AIR25">
        <f>IF(AIQ25-9.81*'Summary calculation'!$E$14*(AIR24-AIQ24)&gt;=0,AIQ25-9.81*'Summary calculation'!$E$14*(AIR24-AIQ24),0)</f>
        <v>0</v>
      </c>
      <c r="AIS25">
        <f>IF(AIR25-9.81*'Summary calculation'!$E$14*(AIS24-AIR24)&gt;=0,AIR25-9.81*'Summary calculation'!$E$14*(AIS24-AIR24),0)</f>
        <v>0</v>
      </c>
      <c r="AIT25">
        <f>IF(AIS25-9.81*'Summary calculation'!$E$14*(AIT24-AIS24)&gt;=0,AIS25-9.81*'Summary calculation'!$E$14*(AIT24-AIS24),0)</f>
        <v>0</v>
      </c>
      <c r="AIU25">
        <f>IF(AIT25-9.81*'Summary calculation'!$E$14*(AIU24-AIT24)&gt;=0,AIT25-9.81*'Summary calculation'!$E$14*(AIU24-AIT24),0)</f>
        <v>0</v>
      </c>
      <c r="AIV25">
        <f>IF(AIU25-9.81*'Summary calculation'!$E$14*(AIV24-AIU24)&gt;=0,AIU25-9.81*'Summary calculation'!$E$14*(AIV24-AIU24),0)</f>
        <v>0</v>
      </c>
      <c r="AIW25">
        <f>IF(AIV25-9.81*'Summary calculation'!$E$14*(AIW24-AIV24)&gt;=0,AIV25-9.81*'Summary calculation'!$E$14*(AIW24-AIV24),0)</f>
        <v>0</v>
      </c>
      <c r="AIX25">
        <f>IF(AIW25-9.81*'Summary calculation'!$E$14*(AIX24-AIW24)&gt;=0,AIW25-9.81*'Summary calculation'!$E$14*(AIX24-AIW24),0)</f>
        <v>0</v>
      </c>
      <c r="AIY25">
        <f>IF(AIX25-9.81*'Summary calculation'!$E$14*(AIY24-AIX24)&gt;=0,AIX25-9.81*'Summary calculation'!$E$14*(AIY24-AIX24),0)</f>
        <v>0</v>
      </c>
      <c r="AIZ25">
        <f>IF(AIY25-9.81*'Summary calculation'!$E$14*(AIZ24-AIY24)&gt;=0,AIY25-9.81*'Summary calculation'!$E$14*(AIZ24-AIY24),0)</f>
        <v>0</v>
      </c>
      <c r="AJA25">
        <f>IF(AIZ25-9.81*'Summary calculation'!$E$14*(AJA24-AIZ24)&gt;=0,AIZ25-9.81*'Summary calculation'!$E$14*(AJA24-AIZ24),0)</f>
        <v>0</v>
      </c>
      <c r="AJB25">
        <f>IF(AJA25-9.81*'Summary calculation'!$E$14*(AJB24-AJA24)&gt;=0,AJA25-9.81*'Summary calculation'!$E$14*(AJB24-AJA24),0)</f>
        <v>0</v>
      </c>
      <c r="AJC25">
        <f>IF(AJB25-9.81*'Summary calculation'!$E$14*(AJC24-AJB24)&gt;=0,AJB25-9.81*'Summary calculation'!$E$14*(AJC24-AJB24),0)</f>
        <v>0</v>
      </c>
      <c r="AJD25">
        <f>IF(AJC25-9.81*'Summary calculation'!$E$14*(AJD24-AJC24)&gt;=0,AJC25-9.81*'Summary calculation'!$E$14*(AJD24-AJC24),0)</f>
        <v>0</v>
      </c>
      <c r="AJE25">
        <f>IF(AJD25-9.81*'Summary calculation'!$E$14*(AJE24-AJD24)&gt;=0,AJD25-9.81*'Summary calculation'!$E$14*(AJE24-AJD24),0)</f>
        <v>0</v>
      </c>
      <c r="AJF25">
        <f>IF(AJE25-9.81*'Summary calculation'!$E$14*(AJF24-AJE24)&gt;=0,AJE25-9.81*'Summary calculation'!$E$14*(AJF24-AJE24),0)</f>
        <v>0</v>
      </c>
      <c r="AJG25">
        <f>IF(AJF25-9.81*'Summary calculation'!$E$14*(AJG24-AJF24)&gt;=0,AJF25-9.81*'Summary calculation'!$E$14*(AJG24-AJF24),0)</f>
        <v>0</v>
      </c>
      <c r="AJH25">
        <f>IF(AJG25-9.81*'Summary calculation'!$E$14*(AJH24-AJG24)&gt;=0,AJG25-9.81*'Summary calculation'!$E$14*(AJH24-AJG24),0)</f>
        <v>0</v>
      </c>
      <c r="AJI25">
        <f>IF(AJH25-9.81*'Summary calculation'!$E$14*(AJI24-AJH24)&gt;=0,AJH25-9.81*'Summary calculation'!$E$14*(AJI24-AJH24),0)</f>
        <v>0</v>
      </c>
      <c r="AJJ25">
        <f>IF(AJI25-9.81*'Summary calculation'!$E$14*(AJJ24-AJI24)&gt;=0,AJI25-9.81*'Summary calculation'!$E$14*(AJJ24-AJI24),0)</f>
        <v>0</v>
      </c>
      <c r="AJK25">
        <f>IF(AJJ25-9.81*'Summary calculation'!$E$14*(AJK24-AJJ24)&gt;=0,AJJ25-9.81*'Summary calculation'!$E$14*(AJK24-AJJ24),0)</f>
        <v>0</v>
      </c>
      <c r="AJL25">
        <f>IF(AJK25-9.81*'Summary calculation'!$E$14*(AJL24-AJK24)&gt;=0,AJK25-9.81*'Summary calculation'!$E$14*(AJL24-AJK24),0)</f>
        <v>0</v>
      </c>
      <c r="AJM25">
        <f>IF(AJL25-9.81*'Summary calculation'!$E$14*(AJM24-AJL24)&gt;=0,AJL25-9.81*'Summary calculation'!$E$14*(AJM24-AJL24),0)</f>
        <v>0</v>
      </c>
      <c r="AJN25">
        <f>IF(AJM25-9.81*'Summary calculation'!$E$14*(AJN24-AJM24)&gt;=0,AJM25-9.81*'Summary calculation'!$E$14*(AJN24-AJM24),0)</f>
        <v>0</v>
      </c>
      <c r="AJO25">
        <f>IF(AJN25-9.81*'Summary calculation'!$E$14*(AJO24-AJN24)&gt;=0,AJN25-9.81*'Summary calculation'!$E$14*(AJO24-AJN24),0)</f>
        <v>0</v>
      </c>
      <c r="AJP25">
        <f>IF(AJO25-9.81*'Summary calculation'!$E$14*(AJP24-AJO24)&gt;=0,AJO25-9.81*'Summary calculation'!$E$14*(AJP24-AJO24),0)</f>
        <v>0</v>
      </c>
      <c r="AJQ25">
        <f>IF(AJP25-9.81*'Summary calculation'!$E$14*(AJQ24-AJP24)&gt;=0,AJP25-9.81*'Summary calculation'!$E$14*(AJQ24-AJP24),0)</f>
        <v>0</v>
      </c>
      <c r="AJR25">
        <f>IF(AJQ25-9.81*'Summary calculation'!$E$14*(AJR24-AJQ24)&gt;=0,AJQ25-9.81*'Summary calculation'!$E$14*(AJR24-AJQ24),0)</f>
        <v>0</v>
      </c>
      <c r="AJS25">
        <f>IF(AJR25-9.81*'Summary calculation'!$E$14*(AJS24-AJR24)&gt;=0,AJR25-9.81*'Summary calculation'!$E$14*(AJS24-AJR24),0)</f>
        <v>0</v>
      </c>
      <c r="AJT25">
        <f>IF(AJS25-9.81*'Summary calculation'!$E$14*(AJT24-AJS24)&gt;=0,AJS25-9.81*'Summary calculation'!$E$14*(AJT24-AJS24),0)</f>
        <v>0</v>
      </c>
      <c r="AJU25">
        <f>IF(AJT25-9.81*'Summary calculation'!$E$14*(AJU24-AJT24)&gt;=0,AJT25-9.81*'Summary calculation'!$E$14*(AJU24-AJT24),0)</f>
        <v>0</v>
      </c>
      <c r="AJV25">
        <f>IF(AJU25-9.81*'Summary calculation'!$E$14*(AJV24-AJU24)&gt;=0,AJU25-9.81*'Summary calculation'!$E$14*(AJV24-AJU24),0)</f>
        <v>0</v>
      </c>
      <c r="AJW25">
        <f>IF(AJV25-9.81*'Summary calculation'!$E$14*(AJW24-AJV24)&gt;=0,AJV25-9.81*'Summary calculation'!$E$14*(AJW24-AJV24),0)</f>
        <v>0</v>
      </c>
      <c r="AJX25">
        <f>IF(AJW25-9.81*'Summary calculation'!$E$14*(AJX24-AJW24)&gt;=0,AJW25-9.81*'Summary calculation'!$E$14*(AJX24-AJW24),0)</f>
        <v>0</v>
      </c>
      <c r="AJY25">
        <f>IF(AJX25-9.81*'Summary calculation'!$E$14*(AJY24-AJX24)&gt;=0,AJX25-9.81*'Summary calculation'!$E$14*(AJY24-AJX24),0)</f>
        <v>0</v>
      </c>
      <c r="AJZ25">
        <f>IF(AJY25-9.81*'Summary calculation'!$E$14*(AJZ24-AJY24)&gt;=0,AJY25-9.81*'Summary calculation'!$E$14*(AJZ24-AJY24),0)</f>
        <v>0</v>
      </c>
      <c r="AKA25">
        <f>IF(AJZ25-9.81*'Summary calculation'!$E$14*(AKA24-AJZ24)&gt;=0,AJZ25-9.81*'Summary calculation'!$E$14*(AKA24-AJZ24),0)</f>
        <v>0</v>
      </c>
      <c r="AKB25">
        <f>IF(AKA25-9.81*'Summary calculation'!$E$14*(AKB24-AKA24)&gt;=0,AKA25-9.81*'Summary calculation'!$E$14*(AKB24-AKA24),0)</f>
        <v>0</v>
      </c>
      <c r="AKC25">
        <f>IF(AKB25-9.81*'Summary calculation'!$E$14*(AKC24-AKB24)&gt;=0,AKB25-9.81*'Summary calculation'!$E$14*(AKC24-AKB24),0)</f>
        <v>0</v>
      </c>
      <c r="AKD25">
        <f>IF(AKC25-9.81*'Summary calculation'!$E$14*(AKD24-AKC24)&gt;=0,AKC25-9.81*'Summary calculation'!$E$14*(AKD24-AKC24),0)</f>
        <v>0</v>
      </c>
      <c r="AKE25">
        <f>IF(AKD25-9.81*'Summary calculation'!$E$14*(AKE24-AKD24)&gt;=0,AKD25-9.81*'Summary calculation'!$E$14*(AKE24-AKD24),0)</f>
        <v>0</v>
      </c>
      <c r="AKF25">
        <f>IF(AKE25-9.81*'Summary calculation'!$E$14*(AKF24-AKE24)&gt;=0,AKE25-9.81*'Summary calculation'!$E$14*(AKF24-AKE24),0)</f>
        <v>0</v>
      </c>
      <c r="AKG25">
        <f>IF(AKF25-9.81*'Summary calculation'!$E$14*(AKG24-AKF24)&gt;=0,AKF25-9.81*'Summary calculation'!$E$14*(AKG24-AKF24),0)</f>
        <v>0</v>
      </c>
      <c r="AKH25">
        <f>IF(AKG25-9.81*'Summary calculation'!$E$14*(AKH24-AKG24)&gt;=0,AKG25-9.81*'Summary calculation'!$E$14*(AKH24-AKG24),0)</f>
        <v>0</v>
      </c>
      <c r="AKI25">
        <f>IF(AKH25-9.81*'Summary calculation'!$E$14*(AKI24-AKH24)&gt;=0,AKH25-9.81*'Summary calculation'!$E$14*(AKI24-AKH24),0)</f>
        <v>0</v>
      </c>
      <c r="AKJ25">
        <f>IF(AKI25-9.81*'Summary calculation'!$E$14*(AKJ24-AKI24)&gt;=0,AKI25-9.81*'Summary calculation'!$E$14*(AKJ24-AKI24),0)</f>
        <v>0</v>
      </c>
      <c r="AKK25">
        <f>IF(AKJ25-9.81*'Summary calculation'!$E$14*(AKK24-AKJ24)&gt;=0,AKJ25-9.81*'Summary calculation'!$E$14*(AKK24-AKJ24),0)</f>
        <v>0</v>
      </c>
      <c r="AKL25">
        <f>IF(AKK25-9.81*'Summary calculation'!$E$14*(AKL24-AKK24)&gt;=0,AKK25-9.81*'Summary calculation'!$E$14*(AKL24-AKK24),0)</f>
        <v>0</v>
      </c>
      <c r="AKM25">
        <f>IF(AKL25-9.81*'Summary calculation'!$E$14*(AKM24-AKL24)&gt;=0,AKL25-9.81*'Summary calculation'!$E$14*(AKM24-AKL24),0)</f>
        <v>0</v>
      </c>
      <c r="AKN25">
        <f>IF(AKM25-9.81*'Summary calculation'!$E$14*(AKN24-AKM24)&gt;=0,AKM25-9.81*'Summary calculation'!$E$14*(AKN24-AKM24),0)</f>
        <v>0</v>
      </c>
      <c r="AKO25">
        <f>IF(AKN25-9.81*'Summary calculation'!$E$14*(AKO24-AKN24)&gt;=0,AKN25-9.81*'Summary calculation'!$E$14*(AKO24-AKN24),0)</f>
        <v>0</v>
      </c>
      <c r="AKP25">
        <f>IF(AKO25-9.81*'Summary calculation'!$E$14*(AKP24-AKO24)&gt;=0,AKO25-9.81*'Summary calculation'!$E$14*(AKP24-AKO24),0)</f>
        <v>0</v>
      </c>
      <c r="AKQ25">
        <f>IF(AKP25-9.81*'Summary calculation'!$E$14*(AKQ24-AKP24)&gt;=0,AKP25-9.81*'Summary calculation'!$E$14*(AKQ24-AKP24),0)</f>
        <v>0</v>
      </c>
      <c r="AKR25">
        <f>IF(AKQ25-9.81*'Summary calculation'!$E$14*(AKR24-AKQ24)&gt;=0,AKQ25-9.81*'Summary calculation'!$E$14*(AKR24-AKQ24),0)</f>
        <v>0</v>
      </c>
      <c r="AKS25">
        <f>IF(AKR25-9.81*'Summary calculation'!$E$14*(AKS24-AKR24)&gt;=0,AKR25-9.81*'Summary calculation'!$E$14*(AKS24-AKR24),0)</f>
        <v>0</v>
      </c>
      <c r="AKT25">
        <f>IF(AKS25-9.81*'Summary calculation'!$E$14*(AKT24-AKS24)&gt;=0,AKS25-9.81*'Summary calculation'!$E$14*(AKT24-AKS24),0)</f>
        <v>0</v>
      </c>
      <c r="AKU25">
        <f>IF(AKT25-9.81*'Summary calculation'!$E$14*(AKU24-AKT24)&gt;=0,AKT25-9.81*'Summary calculation'!$E$14*(AKU24-AKT24),0)</f>
        <v>0</v>
      </c>
      <c r="AKV25">
        <f>IF(AKU25-9.81*'Summary calculation'!$E$14*(AKV24-AKU24)&gt;=0,AKU25-9.81*'Summary calculation'!$E$14*(AKV24-AKU24),0)</f>
        <v>0</v>
      </c>
      <c r="AKW25">
        <f>IF(AKV25-9.81*'Summary calculation'!$E$14*(AKW24-AKV24)&gt;=0,AKV25-9.81*'Summary calculation'!$E$14*(AKW24-AKV24),0)</f>
        <v>0</v>
      </c>
      <c r="AKX25">
        <f>IF(AKW25-9.81*'Summary calculation'!$E$14*(AKX24-AKW24)&gt;=0,AKW25-9.81*'Summary calculation'!$E$14*(AKX24-AKW24),0)</f>
        <v>0</v>
      </c>
      <c r="AKY25">
        <f>IF(AKX25-9.81*'Summary calculation'!$E$14*(AKY24-AKX24)&gt;=0,AKX25-9.81*'Summary calculation'!$E$14*(AKY24-AKX24),0)</f>
        <v>0</v>
      </c>
      <c r="AKZ25">
        <f>IF(AKY25-9.81*'Summary calculation'!$E$14*(AKZ24-AKY24)&gt;=0,AKY25-9.81*'Summary calculation'!$E$14*(AKZ24-AKY24),0)</f>
        <v>0</v>
      </c>
      <c r="ALA25">
        <f>IF(AKZ25-9.81*'Summary calculation'!$E$14*(ALA24-AKZ24)&gt;=0,AKZ25-9.81*'Summary calculation'!$E$14*(ALA24-AKZ24),0)</f>
        <v>0</v>
      </c>
      <c r="ALB25">
        <f>IF(ALA25-9.81*'Summary calculation'!$E$14*(ALB24-ALA24)&gt;=0,ALA25-9.81*'Summary calculation'!$E$14*(ALB24-ALA24),0)</f>
        <v>0</v>
      </c>
      <c r="ALC25">
        <f>IF(ALB25-9.81*'Summary calculation'!$E$14*(ALC24-ALB24)&gt;=0,ALB25-9.81*'Summary calculation'!$E$14*(ALC24-ALB24),0)</f>
        <v>0</v>
      </c>
      <c r="ALD25">
        <f>IF(ALC25-9.81*'Summary calculation'!$E$14*(ALD24-ALC24)&gt;=0,ALC25-9.81*'Summary calculation'!$E$14*(ALD24-ALC24),0)</f>
        <v>0</v>
      </c>
      <c r="ALE25">
        <f>IF(ALD25-9.81*'Summary calculation'!$E$14*(ALE24-ALD24)&gt;=0,ALD25-9.81*'Summary calculation'!$E$14*(ALE24-ALD24),0)</f>
        <v>0</v>
      </c>
      <c r="ALF25">
        <f>IF(ALE25-9.81*'Summary calculation'!$E$14*(ALF24-ALE24)&gt;=0,ALE25-9.81*'Summary calculation'!$E$14*(ALF24-ALE24),0)</f>
        <v>0</v>
      </c>
      <c r="ALG25">
        <f>IF(ALF25-9.81*'Summary calculation'!$E$14*(ALG24-ALF24)&gt;=0,ALF25-9.81*'Summary calculation'!$E$14*(ALG24-ALF24),0)</f>
        <v>0</v>
      </c>
      <c r="ALH25">
        <f>IF(ALG25-9.81*'Summary calculation'!$E$14*(ALH24-ALG24)&gt;=0,ALG25-9.81*'Summary calculation'!$E$14*(ALH24-ALG24),0)</f>
        <v>0</v>
      </c>
      <c r="ALI25">
        <f>IF(ALH25-9.81*'Summary calculation'!$E$14*(ALI24-ALH24)&gt;=0,ALH25-9.81*'Summary calculation'!$E$14*(ALI24-ALH24),0)</f>
        <v>0</v>
      </c>
      <c r="ALJ25">
        <f>IF(ALI25-9.81*'Summary calculation'!$E$14*(ALJ24-ALI24)&gt;=0,ALI25-9.81*'Summary calculation'!$E$14*(ALJ24-ALI24),0)</f>
        <v>0</v>
      </c>
      <c r="ALK25">
        <f>IF(ALJ25-9.81*'Summary calculation'!$E$14*(ALK24-ALJ24)&gt;=0,ALJ25-9.81*'Summary calculation'!$E$14*(ALK24-ALJ24),0)</f>
        <v>0</v>
      </c>
      <c r="ALL25">
        <f>IF(ALK25-9.81*'Summary calculation'!$E$14*(ALL24-ALK24)&gt;=0,ALK25-9.81*'Summary calculation'!$E$14*(ALL24-ALK24),0)</f>
        <v>0</v>
      </c>
      <c r="ALM25">
        <f>IF(ALL25-9.81*'Summary calculation'!$E$14*(ALM24-ALL24)&gt;=0,ALL25-9.81*'Summary calculation'!$E$14*(ALM24-ALL24),0)</f>
        <v>0</v>
      </c>
      <c r="ALN25">
        <f>IF(ALM25-9.81*'Summary calculation'!$E$14*(ALN24-ALM24)&gt;=0,ALM25-9.81*'Summary calculation'!$E$14*(ALN24-ALM24),0)</f>
        <v>0</v>
      </c>
      <c r="ALO25">
        <f>IF(ALN25-9.81*'Summary calculation'!$E$14*(ALO24-ALN24)&gt;=0,ALN25-9.81*'Summary calculation'!$E$14*(ALO24-ALN24),0)</f>
        <v>0</v>
      </c>
      <c r="ALP25">
        <f>IF(ALO25-9.81*'Summary calculation'!$E$14*(ALP24-ALO24)&gt;=0,ALO25-9.81*'Summary calculation'!$E$14*(ALP24-ALO24),0)</f>
        <v>0</v>
      </c>
      <c r="ALQ25">
        <f>IF(ALP25-9.81*'Summary calculation'!$E$14*(ALQ24-ALP24)&gt;=0,ALP25-9.81*'Summary calculation'!$E$14*(ALQ24-ALP24),0)</f>
        <v>0</v>
      </c>
      <c r="ALR25">
        <f>IF(ALQ25-9.81*'Summary calculation'!$E$14*(ALR24-ALQ24)&gt;=0,ALQ25-9.81*'Summary calculation'!$E$14*(ALR24-ALQ24),0)</f>
        <v>0</v>
      </c>
      <c r="ALS25">
        <f>IF(ALR25-9.81*'Summary calculation'!$E$14*(ALS24-ALR24)&gt;=0,ALR25-9.81*'Summary calculation'!$E$14*(ALS24-ALR24),0)</f>
        <v>0</v>
      </c>
      <c r="ALT25">
        <f>IF(ALS25-9.81*'Summary calculation'!$E$14*(ALT24-ALS24)&gt;=0,ALS25-9.81*'Summary calculation'!$E$14*(ALT24-ALS24),0)</f>
        <v>0</v>
      </c>
      <c r="ALU25">
        <f>IF(ALT25-9.81*'Summary calculation'!$E$14*(ALU24-ALT24)&gt;=0,ALT25-9.81*'Summary calculation'!$E$14*(ALU24-ALT24),0)</f>
        <v>0</v>
      </c>
      <c r="ALV25">
        <f>IF(ALU25-9.81*'Summary calculation'!$E$14*(ALV24-ALU24)&gt;=0,ALU25-9.81*'Summary calculation'!$E$14*(ALV24-ALU24),0)</f>
        <v>0</v>
      </c>
      <c r="ALW25">
        <f>IF(ALV25-9.81*'Summary calculation'!$E$14*(ALW24-ALV24)&gt;=0,ALV25-9.81*'Summary calculation'!$E$14*(ALW24-ALV24),0)</f>
        <v>0</v>
      </c>
      <c r="ALX25">
        <f>IF(ALW25-9.81*'Summary calculation'!$E$14*(ALX24-ALW24)&gt;=0,ALW25-9.81*'Summary calculation'!$E$14*(ALX24-ALW24),0)</f>
        <v>0</v>
      </c>
      <c r="ALY25">
        <f>IF(ALX25-9.81*'Summary calculation'!$E$14*(ALY24-ALX24)&gt;=0,ALX25-9.81*'Summary calculation'!$E$14*(ALY24-ALX24),0)</f>
        <v>0</v>
      </c>
      <c r="ALZ25">
        <f>IF(ALY25-9.81*'Summary calculation'!$E$14*(ALZ24-ALY24)&gt;=0,ALY25-9.81*'Summary calculation'!$E$14*(ALZ24-ALY24),0)</f>
        <v>0</v>
      </c>
      <c r="AMA25">
        <f>IF(ALZ25-9.81*'Summary calculation'!$E$14*(AMA24-ALZ24)&gt;=0,ALZ25-9.81*'Summary calculation'!$E$14*(AMA24-ALZ24),0)</f>
        <v>0</v>
      </c>
      <c r="AMB25">
        <f>IF(AMA25-9.81*'Summary calculation'!$E$14*(AMB24-AMA24)&gt;=0,AMA25-9.81*'Summary calculation'!$E$14*(AMB24-AMA24),0)</f>
        <v>0</v>
      </c>
      <c r="AMC25">
        <f>IF(AMB25-9.81*'Summary calculation'!$E$14*(AMC24-AMB24)&gt;=0,AMB25-9.81*'Summary calculation'!$E$14*(AMC24-AMB24),0)</f>
        <v>0</v>
      </c>
      <c r="AMD25">
        <f>IF(AMC25-9.81*'Summary calculation'!$E$14*(AMD24-AMC24)&gt;=0,AMC25-9.81*'Summary calculation'!$E$14*(AMD24-AMC24),0)</f>
        <v>0</v>
      </c>
      <c r="AME25">
        <f>IF(AMD25-9.81*'Summary calculation'!$E$14*(AME24-AMD24)&gt;=0,AMD25-9.81*'Summary calculation'!$E$14*(AME24-AMD24),0)</f>
        <v>0</v>
      </c>
      <c r="AMF25">
        <f>IF(AME25-9.81*'Summary calculation'!$E$14*(AMF24-AME24)&gt;=0,AME25-9.81*'Summary calculation'!$E$14*(AMF24-AME24),0)</f>
        <v>0</v>
      </c>
      <c r="AMG25">
        <f>IF(AMF25-9.81*'Summary calculation'!$E$14*(AMG24-AMF24)&gt;=0,AMF25-9.81*'Summary calculation'!$E$14*(AMG24-AMF24),0)</f>
        <v>0</v>
      </c>
      <c r="AMH25">
        <f>IF(AMG25-9.81*'Summary calculation'!$E$14*(AMH24-AMG24)&gt;=0,AMG25-9.81*'Summary calculation'!$E$14*(AMH24-AMG24),0)</f>
        <v>0</v>
      </c>
      <c r="AMI25">
        <f>IF(AMH25-9.81*'Summary calculation'!$E$14*(AMI24-AMH24)&gt;=0,AMH25-9.81*'Summary calculation'!$E$14*(AMI24-AMH24),0)</f>
        <v>0</v>
      </c>
      <c r="AMJ25">
        <f>IF(AMI25-9.81*'Summary calculation'!$E$14*(AMJ24-AMI24)&gt;=0,AMI25-9.81*'Summary calculation'!$E$14*(AMJ24-AMI24),0)</f>
        <v>0</v>
      </c>
      <c r="AMK25">
        <f>IF(AMJ25-9.81*'Summary calculation'!$E$14*(AMK24-AMJ24)&gt;=0,AMJ25-9.81*'Summary calculation'!$E$14*(AMK24-AMJ24),0)</f>
        <v>0</v>
      </c>
      <c r="AML25">
        <f>IF(AMK25-9.81*'Summary calculation'!$E$14*(AML24-AMK24)&gt;=0,AMK25-9.81*'Summary calculation'!$E$14*(AML24-AMK24),0)</f>
        <v>0</v>
      </c>
      <c r="AMM25">
        <f>IF(AML25-9.81*'Summary calculation'!$E$14*(AMM24-AML24)&gt;=0,AML25-9.81*'Summary calculation'!$E$14*(AMM24-AML24),0)</f>
        <v>0</v>
      </c>
      <c r="AMN25">
        <f>IF(AMM25-9.81*'Summary calculation'!$E$14*(AMN24-AMM24)&gt;=0,AMM25-9.81*'Summary calculation'!$E$14*(AMN24-AMM24),0)</f>
        <v>0</v>
      </c>
      <c r="AMO25">
        <f>IF(AMN25-9.81*'Summary calculation'!$E$14*(AMO24-AMN24)&gt;=0,AMN25-9.81*'Summary calculation'!$E$14*(AMO24-AMN24),0)</f>
        <v>0</v>
      </c>
      <c r="AMP25">
        <f>IF(AMO25-9.81*'Summary calculation'!$E$14*(AMP24-AMO24)&gt;=0,AMO25-9.81*'Summary calculation'!$E$14*(AMP24-AMO24),0)</f>
        <v>0</v>
      </c>
      <c r="AMQ25">
        <f>IF(AMP25-9.81*'Summary calculation'!$E$14*(AMQ24-AMP24)&gt;=0,AMP25-9.81*'Summary calculation'!$E$14*(AMQ24-AMP24),0)</f>
        <v>0</v>
      </c>
      <c r="AMR25">
        <f>IF(AMQ25-9.81*'Summary calculation'!$E$14*(AMR24-AMQ24)&gt;=0,AMQ25-9.81*'Summary calculation'!$E$14*(AMR24-AMQ24),0)</f>
        <v>0</v>
      </c>
      <c r="AMS25">
        <f>IF(AMR25-9.81*'Summary calculation'!$E$14*(AMS24-AMR24)&gt;=0,AMR25-9.81*'Summary calculation'!$E$14*(AMS24-AMR24),0)</f>
        <v>0</v>
      </c>
      <c r="AMT25">
        <f>IF(AMS25-9.81*'Summary calculation'!$E$14*(AMT24-AMS24)&gt;=0,AMS25-9.81*'Summary calculation'!$E$14*(AMT24-AMS24),0)</f>
        <v>0</v>
      </c>
      <c r="AMU25">
        <f>IF(AMT25-9.81*'Summary calculation'!$E$14*(AMU24-AMT24)&gt;=0,AMT25-9.81*'Summary calculation'!$E$14*(AMU24-AMT24),0)</f>
        <v>0</v>
      </c>
      <c r="AMV25">
        <f>IF(AMU25-9.81*'Summary calculation'!$E$14*(AMV24-AMU24)&gt;=0,AMU25-9.81*'Summary calculation'!$E$14*(AMV24-AMU24),0)</f>
        <v>0</v>
      </c>
      <c r="AMW25">
        <f>IF(AMV25-9.81*'Summary calculation'!$E$14*(AMW24-AMV24)&gt;=0,AMV25-9.81*'Summary calculation'!$E$14*(AMW24-AMV24),0)</f>
        <v>0</v>
      </c>
      <c r="AMX25">
        <f>IF(AMW25-9.81*'Summary calculation'!$E$14*(AMX24-AMW24)&gt;=0,AMW25-9.81*'Summary calculation'!$E$14*(AMX24-AMW24),0)</f>
        <v>0</v>
      </c>
      <c r="AMY25">
        <f>IF(AMX25-9.81*'Summary calculation'!$E$14*(AMY24-AMX24)&gt;=0,AMX25-9.81*'Summary calculation'!$E$14*(AMY24-AMX24),0)</f>
        <v>0</v>
      </c>
      <c r="AMZ25">
        <f>IF(AMY25-9.81*'Summary calculation'!$E$14*(AMZ24-AMY24)&gt;=0,AMY25-9.81*'Summary calculation'!$E$14*(AMZ24-AMY24),0)</f>
        <v>0</v>
      </c>
      <c r="ANA25">
        <f>IF(AMZ25-9.81*'Summary calculation'!$E$14*(ANA24-AMZ24)&gt;=0,AMZ25-9.81*'Summary calculation'!$E$14*(ANA24-AMZ24),0)</f>
        <v>0</v>
      </c>
      <c r="ANB25">
        <f>IF(ANA25-9.81*'Summary calculation'!$E$14*(ANB24-ANA24)&gt;=0,ANA25-9.81*'Summary calculation'!$E$14*(ANB24-ANA24),0)</f>
        <v>0</v>
      </c>
      <c r="ANC25">
        <f>IF(ANB25-9.81*'Summary calculation'!$E$14*(ANC24-ANB24)&gt;=0,ANB25-9.81*'Summary calculation'!$E$14*(ANC24-ANB24),0)</f>
        <v>0</v>
      </c>
      <c r="AND25">
        <f>IF(ANC25-9.81*'Summary calculation'!$E$14*(AND24-ANC24)&gt;=0,ANC25-9.81*'Summary calculation'!$E$14*(AND24-ANC24),0)</f>
        <v>0</v>
      </c>
      <c r="ANE25">
        <f>IF(AND25-9.81*'Summary calculation'!$E$14*(ANE24-AND24)&gt;=0,AND25-9.81*'Summary calculation'!$E$14*(ANE24-AND24),0)</f>
        <v>0</v>
      </c>
      <c r="ANF25">
        <f>IF(ANE25-9.81*'Summary calculation'!$E$14*(ANF24-ANE24)&gt;=0,ANE25-9.81*'Summary calculation'!$E$14*(ANF24-ANE24),0)</f>
        <v>0</v>
      </c>
      <c r="ANG25">
        <f>IF(ANF25-9.81*'Summary calculation'!$E$14*(ANG24-ANF24)&gt;=0,ANF25-9.81*'Summary calculation'!$E$14*(ANG24-ANF24),0)</f>
        <v>0</v>
      </c>
      <c r="ANH25">
        <f>IF(ANG25-9.81*'Summary calculation'!$E$14*(ANH24-ANG24)&gt;=0,ANG25-9.81*'Summary calculation'!$E$14*(ANH24-ANG24),0)</f>
        <v>0</v>
      </c>
      <c r="ANI25">
        <f>IF(ANH25-9.81*'Summary calculation'!$E$14*(ANI24-ANH24)&gt;=0,ANH25-9.81*'Summary calculation'!$E$14*(ANI24-ANH24),0)</f>
        <v>0</v>
      </c>
      <c r="ANJ25">
        <f>IF(ANI25-9.81*'Summary calculation'!$E$14*(ANJ24-ANI24)&gt;=0,ANI25-9.81*'Summary calculation'!$E$14*(ANJ24-ANI24),0)</f>
        <v>0</v>
      </c>
      <c r="ANK25">
        <f>IF(ANJ25-9.81*'Summary calculation'!$E$14*(ANK24-ANJ24)&gt;=0,ANJ25-9.81*'Summary calculation'!$E$14*(ANK24-ANJ24),0)</f>
        <v>0</v>
      </c>
      <c r="ANL25">
        <f>IF(ANK25-9.81*'Summary calculation'!$E$14*(ANL24-ANK24)&gt;=0,ANK25-9.81*'Summary calculation'!$E$14*(ANL24-ANK24),0)</f>
        <v>0</v>
      </c>
      <c r="ANM25">
        <f>IF(ANL25-9.81*'Summary calculation'!$E$14*(ANM24-ANL24)&gt;=0,ANL25-9.81*'Summary calculation'!$E$14*(ANM24-ANL24),0)</f>
        <v>0</v>
      </c>
      <c r="ANN25">
        <f>IF(ANM25-9.81*'Summary calculation'!$E$14*(ANN24-ANM24)&gt;=0,ANM25-9.81*'Summary calculation'!$E$14*(ANN24-ANM24),0)</f>
        <v>0</v>
      </c>
      <c r="ANO25">
        <f>IF(ANN25-9.81*'Summary calculation'!$E$14*(ANO24-ANN24)&gt;=0,ANN25-9.81*'Summary calculation'!$E$14*(ANO24-ANN24),0)</f>
        <v>0</v>
      </c>
      <c r="ANP25">
        <f>IF(ANO25-9.81*'Summary calculation'!$E$14*(ANP24-ANO24)&gt;=0,ANO25-9.81*'Summary calculation'!$E$14*(ANP24-ANO24),0)</f>
        <v>0</v>
      </c>
      <c r="ANQ25">
        <f>IF(ANP25-9.81*'Summary calculation'!$E$14*(ANQ24-ANP24)&gt;=0,ANP25-9.81*'Summary calculation'!$E$14*(ANQ24-ANP24),0)</f>
        <v>0</v>
      </c>
      <c r="ANR25">
        <f>IF(ANQ25-9.81*'Summary calculation'!$E$14*(ANR24-ANQ24)&gt;=0,ANQ25-9.81*'Summary calculation'!$E$14*(ANR24-ANQ24),0)</f>
        <v>0</v>
      </c>
      <c r="ANS25">
        <f>IF(ANR25-9.81*'Summary calculation'!$E$14*(ANS24-ANR24)&gt;=0,ANR25-9.81*'Summary calculation'!$E$14*(ANS24-ANR24),0)</f>
        <v>0</v>
      </c>
      <c r="ANT25">
        <f>IF(ANS25-9.81*'Summary calculation'!$E$14*(ANT24-ANS24)&gt;=0,ANS25-9.81*'Summary calculation'!$E$14*(ANT24-ANS24),0)</f>
        <v>0</v>
      </c>
      <c r="ANU25">
        <f>IF(ANT25-9.81*'Summary calculation'!$E$14*(ANU24-ANT24)&gt;=0,ANT25-9.81*'Summary calculation'!$E$14*(ANU24-ANT24),0)</f>
        <v>0</v>
      </c>
      <c r="ANV25">
        <f>IF(ANU25-9.81*'Summary calculation'!$E$14*(ANV24-ANU24)&gt;=0,ANU25-9.81*'Summary calculation'!$E$14*(ANV24-ANU24),0)</f>
        <v>0</v>
      </c>
      <c r="ANW25">
        <f>IF(ANV25-9.81*'Summary calculation'!$E$14*(ANW24-ANV24)&gt;=0,ANV25-9.81*'Summary calculation'!$E$14*(ANW24-ANV24),0)</f>
        <v>0</v>
      </c>
      <c r="ANX25">
        <f>IF(ANW25-9.81*'Summary calculation'!$E$14*(ANX24-ANW24)&gt;=0,ANW25-9.81*'Summary calculation'!$E$14*(ANX24-ANW24),0)</f>
        <v>0</v>
      </c>
      <c r="ANY25">
        <f>IF(ANX25-9.81*'Summary calculation'!$E$14*(ANY24-ANX24)&gt;=0,ANX25-9.81*'Summary calculation'!$E$14*(ANY24-ANX24),0)</f>
        <v>0</v>
      </c>
      <c r="ANZ25">
        <f>IF(ANY25-9.81*'Summary calculation'!$E$14*(ANZ24-ANY24)&gt;=0,ANY25-9.81*'Summary calculation'!$E$14*(ANZ24-ANY24),0)</f>
        <v>0</v>
      </c>
      <c r="AOA25">
        <f>IF(ANZ25-9.81*'Summary calculation'!$E$14*(AOA24-ANZ24)&gt;=0,ANZ25-9.81*'Summary calculation'!$E$14*(AOA24-ANZ24),0)</f>
        <v>0</v>
      </c>
      <c r="AOB25">
        <f>IF(AOA25-9.81*'Summary calculation'!$E$14*(AOB24-AOA24)&gt;=0,AOA25-9.81*'Summary calculation'!$E$14*(AOB24-AOA24),0)</f>
        <v>0</v>
      </c>
      <c r="AOC25">
        <f>IF(AOB25-9.81*'Summary calculation'!$E$14*(AOC24-AOB24)&gt;=0,AOB25-9.81*'Summary calculation'!$E$14*(AOC24-AOB24),0)</f>
        <v>0</v>
      </c>
      <c r="AOD25">
        <f>IF(AOC25-9.81*'Summary calculation'!$E$14*(AOD24-AOC24)&gt;=0,AOC25-9.81*'Summary calculation'!$E$14*(AOD24-AOC24),0)</f>
        <v>0</v>
      </c>
      <c r="AOE25">
        <f>IF(AOD25-9.81*'Summary calculation'!$E$14*(AOE24-AOD24)&gt;=0,AOD25-9.81*'Summary calculation'!$E$14*(AOE24-AOD24),0)</f>
        <v>0</v>
      </c>
      <c r="AOF25">
        <f>IF(AOE25-9.81*'Summary calculation'!$E$14*(AOF24-AOE24)&gt;=0,AOE25-9.81*'Summary calculation'!$E$14*(AOF24-AOE24),0)</f>
        <v>0</v>
      </c>
      <c r="AOG25">
        <f>IF(AOF25-9.81*'Summary calculation'!$E$14*(AOG24-AOF24)&gt;=0,AOF25-9.81*'Summary calculation'!$E$14*(AOG24-AOF24),0)</f>
        <v>0</v>
      </c>
      <c r="AOH25">
        <f>IF(AOG25-9.81*'Summary calculation'!$E$14*(AOH24-AOG24)&gt;=0,AOG25-9.81*'Summary calculation'!$E$14*(AOH24-AOG24),0)</f>
        <v>0</v>
      </c>
      <c r="AOI25">
        <f>IF(AOH25-9.81*'Summary calculation'!$E$14*(AOI24-AOH24)&gt;=0,AOH25-9.81*'Summary calculation'!$E$14*(AOI24-AOH24),0)</f>
        <v>0</v>
      </c>
      <c r="AOJ25">
        <f>IF(AOI25-9.81*'Summary calculation'!$E$14*(AOJ24-AOI24)&gt;=0,AOI25-9.81*'Summary calculation'!$E$14*(AOJ24-AOI24),0)</f>
        <v>0</v>
      </c>
      <c r="AOK25">
        <f>IF(AOJ25-9.81*'Summary calculation'!$E$14*(AOK24-AOJ24)&gt;=0,AOJ25-9.81*'Summary calculation'!$E$14*(AOK24-AOJ24),0)</f>
        <v>0</v>
      </c>
      <c r="AOL25">
        <f>IF(AOK25-9.81*'Summary calculation'!$E$14*(AOL24-AOK24)&gt;=0,AOK25-9.81*'Summary calculation'!$E$14*(AOL24-AOK24),0)</f>
        <v>0</v>
      </c>
      <c r="AOM25">
        <f>IF(AOL25-9.81*'Summary calculation'!$E$14*(AOM24-AOL24)&gt;=0,AOL25-9.81*'Summary calculation'!$E$14*(AOM24-AOL24),0)</f>
        <v>0</v>
      </c>
      <c r="AON25">
        <f>IF(AOM25-9.81*'Summary calculation'!$E$14*(AON24-AOM24)&gt;=0,AOM25-9.81*'Summary calculation'!$E$14*(AON24-AOM24),0)</f>
        <v>0</v>
      </c>
      <c r="AOO25">
        <f>IF(AON25-9.81*'Summary calculation'!$E$14*(AOO24-AON24)&gt;=0,AON25-9.81*'Summary calculation'!$E$14*(AOO24-AON24),0)</f>
        <v>0</v>
      </c>
      <c r="AOP25">
        <f>IF(AOO25-9.81*'Summary calculation'!$E$14*(AOP24-AOO24)&gt;=0,AOO25-9.81*'Summary calculation'!$E$14*(AOP24-AOO24),0)</f>
        <v>0</v>
      </c>
      <c r="AOQ25">
        <f>IF(AOP25-9.81*'Summary calculation'!$E$14*(AOQ24-AOP24)&gt;=0,AOP25-9.81*'Summary calculation'!$E$14*(AOQ24-AOP24),0)</f>
        <v>0</v>
      </c>
      <c r="AOR25">
        <f>IF(AOQ25-9.81*'Summary calculation'!$E$14*(AOR24-AOQ24)&gt;=0,AOQ25-9.81*'Summary calculation'!$E$14*(AOR24-AOQ24),0)</f>
        <v>0</v>
      </c>
      <c r="AOS25">
        <f>IF(AOR25-9.81*'Summary calculation'!$E$14*(AOS24-AOR24)&gt;=0,AOR25-9.81*'Summary calculation'!$E$14*(AOS24-AOR24),0)</f>
        <v>0</v>
      </c>
      <c r="AOT25">
        <f>IF(AOS25-9.81*'Summary calculation'!$E$14*(AOT24-AOS24)&gt;=0,AOS25-9.81*'Summary calculation'!$E$14*(AOT24-AOS24),0)</f>
        <v>0</v>
      </c>
      <c r="AOU25">
        <f>IF(AOT25-9.81*'Summary calculation'!$E$14*(AOU24-AOT24)&gt;=0,AOT25-9.81*'Summary calculation'!$E$14*(AOU24-AOT24),0)</f>
        <v>0</v>
      </c>
      <c r="AOV25">
        <f>IF(AOU25-9.81*'Summary calculation'!$E$14*(AOV24-AOU24)&gt;=0,AOU25-9.81*'Summary calculation'!$E$14*(AOV24-AOU24),0)</f>
        <v>0</v>
      </c>
      <c r="AOW25">
        <f>IF(AOV25-9.81*'Summary calculation'!$E$14*(AOW24-AOV24)&gt;=0,AOV25-9.81*'Summary calculation'!$E$14*(AOW24-AOV24),0)</f>
        <v>0</v>
      </c>
      <c r="AOX25">
        <f>IF(AOW25-9.81*'Summary calculation'!$E$14*(AOX24-AOW24)&gt;=0,AOW25-9.81*'Summary calculation'!$E$14*(AOX24-AOW24),0)</f>
        <v>0</v>
      </c>
      <c r="AOY25">
        <f>IF(AOX25-9.81*'Summary calculation'!$E$14*(AOY24-AOX24)&gt;=0,AOX25-9.81*'Summary calculation'!$E$14*(AOY24-AOX24),0)</f>
        <v>0</v>
      </c>
      <c r="AOZ25">
        <f>IF(AOY25-9.81*'Summary calculation'!$E$14*(AOZ24-AOY24)&gt;=0,AOY25-9.81*'Summary calculation'!$E$14*(AOZ24-AOY24),0)</f>
        <v>0</v>
      </c>
      <c r="APA25">
        <f>IF(AOZ25-9.81*'Summary calculation'!$E$14*(APA24-AOZ24)&gt;=0,AOZ25-9.81*'Summary calculation'!$E$14*(APA24-AOZ24),0)</f>
        <v>0</v>
      </c>
      <c r="APB25">
        <f>IF(APA25-9.81*'Summary calculation'!$E$14*(APB24-APA24)&gt;=0,APA25-9.81*'Summary calculation'!$E$14*(APB24-APA24),0)</f>
        <v>0</v>
      </c>
      <c r="APC25">
        <f>IF(APB25-9.81*'Summary calculation'!$E$14*(APC24-APB24)&gt;=0,APB25-9.81*'Summary calculation'!$E$14*(APC24-APB24),0)</f>
        <v>0</v>
      </c>
      <c r="APD25">
        <f>IF(APC25-9.81*'Summary calculation'!$E$14*(APD24-APC24)&gt;=0,APC25-9.81*'Summary calculation'!$E$14*(APD24-APC24),0)</f>
        <v>0</v>
      </c>
      <c r="APE25">
        <f>IF(APD25-9.81*'Summary calculation'!$E$14*(APE24-APD24)&gt;=0,APD25-9.81*'Summary calculation'!$E$14*(APE24-APD24),0)</f>
        <v>0</v>
      </c>
      <c r="APF25">
        <f>IF(APE25-9.81*'Summary calculation'!$E$14*(APF24-APE24)&gt;=0,APE25-9.81*'Summary calculation'!$E$14*(APF24-APE24),0)</f>
        <v>0</v>
      </c>
      <c r="APG25">
        <f>IF(APF25-9.81*'Summary calculation'!$E$14*(APG24-APF24)&gt;=0,APF25-9.81*'Summary calculation'!$E$14*(APG24-APF24),0)</f>
        <v>0</v>
      </c>
      <c r="APH25">
        <f>IF(APG25-9.81*'Summary calculation'!$E$14*(APH24-APG24)&gt;=0,APG25-9.81*'Summary calculation'!$E$14*(APH24-APG24),0)</f>
        <v>0</v>
      </c>
      <c r="API25">
        <f>IF(APH25-9.81*'Summary calculation'!$E$14*(API24-APH24)&gt;=0,APH25-9.81*'Summary calculation'!$E$14*(API24-APH24),0)</f>
        <v>0</v>
      </c>
      <c r="APJ25">
        <f>IF(API25-9.81*'Summary calculation'!$E$14*(APJ24-API24)&gt;=0,API25-9.81*'Summary calculation'!$E$14*(APJ24-API24),0)</f>
        <v>0</v>
      </c>
      <c r="APK25">
        <f>IF(APJ25-9.81*'Summary calculation'!$E$14*(APK24-APJ24)&gt;=0,APJ25-9.81*'Summary calculation'!$E$14*(APK24-APJ24),0)</f>
        <v>0</v>
      </c>
      <c r="APL25">
        <f>IF(APK25-9.81*'Summary calculation'!$E$14*(APL24-APK24)&gt;=0,APK25-9.81*'Summary calculation'!$E$14*(APL24-APK24),0)</f>
        <v>0</v>
      </c>
      <c r="APM25">
        <f>IF(APL25-9.81*'Summary calculation'!$E$14*(APM24-APL24)&gt;=0,APL25-9.81*'Summary calculation'!$E$14*(APM24-APL24),0)</f>
        <v>0</v>
      </c>
      <c r="APN25">
        <f>IF(APM25-9.81*'Summary calculation'!$E$14*(APN24-APM24)&gt;=0,APM25-9.81*'Summary calculation'!$E$14*(APN24-APM24),0)</f>
        <v>0</v>
      </c>
      <c r="APO25">
        <f>IF(APN25-9.81*'Summary calculation'!$E$14*(APO24-APN24)&gt;=0,APN25-9.81*'Summary calculation'!$E$14*(APO24-APN24),0)</f>
        <v>0</v>
      </c>
      <c r="APP25">
        <f>IF(APO25-9.81*'Summary calculation'!$E$14*(APP24-APO24)&gt;=0,APO25-9.81*'Summary calculation'!$E$14*(APP24-APO24),0)</f>
        <v>0</v>
      </c>
      <c r="APQ25">
        <f>IF(APP25-9.81*'Summary calculation'!$E$14*(APQ24-APP24)&gt;=0,APP25-9.81*'Summary calculation'!$E$14*(APQ24-APP24),0)</f>
        <v>0</v>
      </c>
      <c r="APR25">
        <f>IF(APQ25-9.81*'Summary calculation'!$E$14*(APR24-APQ24)&gt;=0,APQ25-9.81*'Summary calculation'!$E$14*(APR24-APQ24),0)</f>
        <v>0</v>
      </c>
      <c r="APS25">
        <f>IF(APR25-9.81*'Summary calculation'!$E$14*(APS24-APR24)&gt;=0,APR25-9.81*'Summary calculation'!$E$14*(APS24-APR24),0)</f>
        <v>0</v>
      </c>
      <c r="APT25">
        <f>IF(APS25-9.81*'Summary calculation'!$E$14*(APT24-APS24)&gt;=0,APS25-9.81*'Summary calculation'!$E$14*(APT24-APS24),0)</f>
        <v>0</v>
      </c>
      <c r="APU25">
        <f>IF(APT25-9.81*'Summary calculation'!$E$14*(APU24-APT24)&gt;=0,APT25-9.81*'Summary calculation'!$E$14*(APU24-APT24),0)</f>
        <v>0</v>
      </c>
      <c r="APV25">
        <f>IF(APU25-9.81*'Summary calculation'!$E$14*(APV24-APU24)&gt;=0,APU25-9.81*'Summary calculation'!$E$14*(APV24-APU24),0)</f>
        <v>0</v>
      </c>
      <c r="APW25">
        <f>IF(APV25-9.81*'Summary calculation'!$E$14*(APW24-APV24)&gt;=0,APV25-9.81*'Summary calculation'!$E$14*(APW24-APV24),0)</f>
        <v>0</v>
      </c>
      <c r="APX25">
        <f>IF(APW25-9.81*'Summary calculation'!$E$14*(APX24-APW24)&gt;=0,APW25-9.81*'Summary calculation'!$E$14*(APX24-APW24),0)</f>
        <v>0</v>
      </c>
      <c r="APY25">
        <f>IF(APX25-9.81*'Summary calculation'!$E$14*(APY24-APX24)&gt;=0,APX25-9.81*'Summary calculation'!$E$14*(APY24-APX24),0)</f>
        <v>0</v>
      </c>
      <c r="APZ25">
        <f>IF(APY25-9.81*'Summary calculation'!$E$14*(APZ24-APY24)&gt;=0,APY25-9.81*'Summary calculation'!$E$14*(APZ24-APY24),0)</f>
        <v>0</v>
      </c>
      <c r="AQA25">
        <f>IF(APZ25-9.81*'Summary calculation'!$E$14*(AQA24-APZ24)&gt;=0,APZ25-9.81*'Summary calculation'!$E$14*(AQA24-APZ24),0)</f>
        <v>0</v>
      </c>
      <c r="AQB25">
        <f>IF(AQA25-9.81*'Summary calculation'!$E$14*(AQB24-AQA24)&gt;=0,AQA25-9.81*'Summary calculation'!$E$14*(AQB24-AQA24),0)</f>
        <v>0</v>
      </c>
      <c r="AQC25">
        <f>IF(AQB25-9.81*'Summary calculation'!$E$14*(AQC24-AQB24)&gt;=0,AQB25-9.81*'Summary calculation'!$E$14*(AQC24-AQB24),0)</f>
        <v>0</v>
      </c>
      <c r="AQD25">
        <f>IF(AQC25-9.81*'Summary calculation'!$E$14*(AQD24-AQC24)&gt;=0,AQC25-9.81*'Summary calculation'!$E$14*(AQD24-AQC24),0)</f>
        <v>0</v>
      </c>
    </row>
    <row r="26" spans="2:1122" ht="48.75" customHeight="1" x14ac:dyDescent="0.25">
      <c r="B26" s="150" t="s">
        <v>106</v>
      </c>
      <c r="C26" s="150"/>
      <c r="E26">
        <f>(D25+E25)/2</f>
        <v>9.5721762500000018</v>
      </c>
      <c r="F26">
        <f>(E25+F25)/2</f>
        <v>9.4765287500000035</v>
      </c>
      <c r="G26">
        <f t="shared" ref="G26:K26" si="19">(F25+G25)/2</f>
        <v>9.3808812500000016</v>
      </c>
      <c r="H26">
        <f t="shared" si="19"/>
        <v>9.2852337500000033</v>
      </c>
      <c r="I26">
        <f t="shared" si="19"/>
        <v>9.1895862500000014</v>
      </c>
      <c r="J26">
        <f t="shared" si="19"/>
        <v>9.0939387500000031</v>
      </c>
      <c r="K26">
        <f t="shared" si="19"/>
        <v>8.9982912500000012</v>
      </c>
      <c r="L26">
        <f>(J25+L25)/2</f>
        <v>8.9982912500000012</v>
      </c>
      <c r="M26">
        <f t="shared" ref="M26:BT26" si="20">(L25+M25)/2</f>
        <v>8.9026437500000029</v>
      </c>
      <c r="N26">
        <f t="shared" si="20"/>
        <v>8.806996250000001</v>
      </c>
      <c r="O26">
        <f t="shared" si="20"/>
        <v>8.7113487500000026</v>
      </c>
      <c r="P26">
        <f t="shared" si="20"/>
        <v>8.6157012500000008</v>
      </c>
      <c r="Q26">
        <f t="shared" si="20"/>
        <v>8.5200537500000024</v>
      </c>
      <c r="R26">
        <f t="shared" si="20"/>
        <v>8.4244062500000005</v>
      </c>
      <c r="S26">
        <f t="shared" si="20"/>
        <v>8.3287587500000022</v>
      </c>
      <c r="T26">
        <f t="shared" si="20"/>
        <v>8.2331112500000003</v>
      </c>
      <c r="U26">
        <f t="shared" si="20"/>
        <v>8.137463750000002</v>
      </c>
      <c r="V26">
        <f t="shared" si="20"/>
        <v>8.0418162500000001</v>
      </c>
      <c r="W26">
        <f t="shared" si="20"/>
        <v>7.9461687500000009</v>
      </c>
      <c r="X26">
        <f t="shared" si="20"/>
        <v>7.8505212500000008</v>
      </c>
      <c r="Y26">
        <f t="shared" si="20"/>
        <v>7.7548737500000007</v>
      </c>
      <c r="Z26">
        <f t="shared" si="20"/>
        <v>7.6592262500000006</v>
      </c>
      <c r="AA26">
        <f t="shared" si="20"/>
        <v>7.5635787500000005</v>
      </c>
      <c r="AB26">
        <f t="shared" si="20"/>
        <v>7.4679312500000004</v>
      </c>
      <c r="AC26">
        <f t="shared" si="20"/>
        <v>7.3722837500000002</v>
      </c>
      <c r="AD26">
        <f t="shared" si="20"/>
        <v>7.2766362500000001</v>
      </c>
      <c r="AE26">
        <f t="shared" si="20"/>
        <v>7.18098875</v>
      </c>
      <c r="AF26">
        <f t="shared" si="20"/>
        <v>7.0853412499999999</v>
      </c>
      <c r="AG26">
        <f t="shared" si="20"/>
        <v>6.9896937499999998</v>
      </c>
      <c r="AH26">
        <f t="shared" si="20"/>
        <v>6.8940462499999997</v>
      </c>
      <c r="AI26">
        <f t="shared" si="20"/>
        <v>6.7983987499999996</v>
      </c>
      <c r="AJ26">
        <f t="shared" si="20"/>
        <v>6.7027512499999995</v>
      </c>
      <c r="AK26">
        <f t="shared" si="20"/>
        <v>6.6071037499999994</v>
      </c>
      <c r="AL26">
        <f t="shared" si="20"/>
        <v>6.5114562499999993</v>
      </c>
      <c r="AM26">
        <f t="shared" si="20"/>
        <v>6.4158087499999992</v>
      </c>
      <c r="AN26">
        <f t="shared" si="20"/>
        <v>6.3201612499999991</v>
      </c>
      <c r="AO26">
        <f t="shared" si="20"/>
        <v>6.224513749999999</v>
      </c>
      <c r="AP26">
        <f t="shared" si="20"/>
        <v>6.1288662499999988</v>
      </c>
      <c r="AQ26">
        <f t="shared" si="20"/>
        <v>6.0332187499999987</v>
      </c>
      <c r="AR26">
        <f t="shared" si="20"/>
        <v>5.9375712499999986</v>
      </c>
      <c r="AS26">
        <f t="shared" si="20"/>
        <v>5.8419237499999985</v>
      </c>
      <c r="AT26">
        <f t="shared" si="20"/>
        <v>5.7462762499999984</v>
      </c>
      <c r="AU26">
        <f t="shared" si="20"/>
        <v>5.6506287499999983</v>
      </c>
      <c r="AV26">
        <f t="shared" si="20"/>
        <v>5.5549812499999982</v>
      </c>
      <c r="AW26">
        <f t="shared" si="20"/>
        <v>5.4593337499999981</v>
      </c>
      <c r="AX26">
        <f t="shared" si="20"/>
        <v>5.363686249999998</v>
      </c>
      <c r="AY26">
        <f t="shared" si="20"/>
        <v>5.2680387499999979</v>
      </c>
      <c r="AZ26">
        <f t="shared" si="20"/>
        <v>5.1723912499999978</v>
      </c>
      <c r="BA26">
        <f t="shared" si="20"/>
        <v>5.0767437499999977</v>
      </c>
      <c r="BB26">
        <f t="shared" si="20"/>
        <v>4.9810962499999976</v>
      </c>
      <c r="BC26">
        <f t="shared" si="20"/>
        <v>4.8854487499999975</v>
      </c>
      <c r="BD26">
        <f t="shared" si="20"/>
        <v>4.7898012499999973</v>
      </c>
      <c r="BE26">
        <f t="shared" si="20"/>
        <v>4.6941537499999972</v>
      </c>
      <c r="BF26">
        <f t="shared" si="20"/>
        <v>4.5985062499999971</v>
      </c>
      <c r="BG26">
        <f t="shared" si="20"/>
        <v>4.502858749999997</v>
      </c>
      <c r="BH26">
        <f t="shared" si="20"/>
        <v>4.4072112499999969</v>
      </c>
      <c r="BI26">
        <f t="shared" si="20"/>
        <v>4.3115637499999968</v>
      </c>
      <c r="BJ26">
        <f t="shared" si="20"/>
        <v>4.2159162499999967</v>
      </c>
      <c r="BK26">
        <f t="shared" si="20"/>
        <v>4.1202687499999966</v>
      </c>
      <c r="BL26">
        <f t="shared" si="20"/>
        <v>4.0246212499999965</v>
      </c>
      <c r="BM26">
        <f t="shared" si="20"/>
        <v>3.9289737499999964</v>
      </c>
      <c r="BN26">
        <f t="shared" si="20"/>
        <v>3.8333262499999963</v>
      </c>
      <c r="BO26">
        <f t="shared" si="20"/>
        <v>3.7376787499999962</v>
      </c>
      <c r="BP26">
        <f t="shared" si="20"/>
        <v>3.6420312499999961</v>
      </c>
      <c r="BQ26">
        <f t="shared" si="20"/>
        <v>3.5463837499999959</v>
      </c>
      <c r="BR26">
        <f t="shared" si="20"/>
        <v>3.4507362499999958</v>
      </c>
      <c r="BS26">
        <f t="shared" si="20"/>
        <v>3.3550887499999957</v>
      </c>
      <c r="BT26">
        <f t="shared" si="20"/>
        <v>3.2594412499999961</v>
      </c>
      <c r="BU26">
        <f t="shared" ref="BU26:EF26" si="21">(BT25+BU25)/2</f>
        <v>3.1637937499999969</v>
      </c>
      <c r="BV26">
        <f t="shared" si="21"/>
        <v>3.0681462499999976</v>
      </c>
      <c r="BW26">
        <f t="shared" si="21"/>
        <v>2.9724987499999984</v>
      </c>
      <c r="BX26">
        <f t="shared" si="21"/>
        <v>2.8768512499999992</v>
      </c>
      <c r="BY26">
        <f t="shared" si="21"/>
        <v>2.78120375</v>
      </c>
      <c r="BZ26">
        <f t="shared" si="21"/>
        <v>2.6855562500000008</v>
      </c>
      <c r="CA26">
        <f t="shared" si="21"/>
        <v>2.5899087500000015</v>
      </c>
      <c r="CB26">
        <f t="shared" si="21"/>
        <v>2.4942612500000023</v>
      </c>
      <c r="CC26">
        <f t="shared" si="21"/>
        <v>2.3986137500000031</v>
      </c>
      <c r="CD26">
        <f t="shared" si="21"/>
        <v>2.3029662500000039</v>
      </c>
      <c r="CE26">
        <f t="shared" si="21"/>
        <v>2.2073187500000047</v>
      </c>
      <c r="CF26">
        <f t="shared" si="21"/>
        <v>2.1116712500000054</v>
      </c>
      <c r="CG26">
        <f t="shared" si="21"/>
        <v>2.0160237500000062</v>
      </c>
      <c r="CH26">
        <f t="shared" si="21"/>
        <v>1.9203762500000066</v>
      </c>
      <c r="CI26">
        <f t="shared" si="21"/>
        <v>1.8247287500000073</v>
      </c>
      <c r="CJ26">
        <f t="shared" si="21"/>
        <v>1.7290812500000077</v>
      </c>
      <c r="CK26">
        <f t="shared" si="21"/>
        <v>1.6334337500000085</v>
      </c>
      <c r="CL26">
        <f t="shared" si="21"/>
        <v>1.5377862500000088</v>
      </c>
      <c r="CM26">
        <f t="shared" si="21"/>
        <v>1.4421387500000096</v>
      </c>
      <c r="CN26">
        <f t="shared" si="21"/>
        <v>1.3464912500000099</v>
      </c>
      <c r="CO26">
        <f t="shared" si="21"/>
        <v>1.2508437500000107</v>
      </c>
      <c r="CP26">
        <f t="shared" si="21"/>
        <v>1.155196250000011</v>
      </c>
      <c r="CQ26">
        <f t="shared" si="21"/>
        <v>1.0595487500000118</v>
      </c>
      <c r="CR26">
        <f t="shared" si="21"/>
        <v>0.96390125000001226</v>
      </c>
      <c r="CS26">
        <f t="shared" si="21"/>
        <v>0.86825375000001281</v>
      </c>
      <c r="CT26">
        <f t="shared" si="21"/>
        <v>0.77260625000001337</v>
      </c>
      <c r="CU26">
        <f t="shared" si="21"/>
        <v>0.67695875000001393</v>
      </c>
      <c r="CV26">
        <f t="shared" si="21"/>
        <v>0.58131125000001449</v>
      </c>
      <c r="CW26">
        <f t="shared" si="21"/>
        <v>0.48566375000001505</v>
      </c>
      <c r="CX26">
        <f t="shared" si="21"/>
        <v>0.39001625000001572</v>
      </c>
      <c r="CY26">
        <f t="shared" si="21"/>
        <v>0.29436875000001628</v>
      </c>
      <c r="CZ26">
        <f t="shared" si="21"/>
        <v>0.19872125000001692</v>
      </c>
      <c r="DA26">
        <f t="shared" si="21"/>
        <v>0.10307375000001753</v>
      </c>
      <c r="DB26">
        <f t="shared" si="21"/>
        <v>2.762500000000892E-2</v>
      </c>
      <c r="DC26">
        <f t="shared" si="21"/>
        <v>0</v>
      </c>
      <c r="DD26">
        <f t="shared" si="21"/>
        <v>0</v>
      </c>
      <c r="DE26">
        <f t="shared" si="21"/>
        <v>0</v>
      </c>
      <c r="DF26">
        <f t="shared" si="21"/>
        <v>0</v>
      </c>
      <c r="DG26">
        <f t="shared" si="21"/>
        <v>0</v>
      </c>
      <c r="DH26">
        <f t="shared" si="21"/>
        <v>0</v>
      </c>
      <c r="DI26">
        <f t="shared" si="21"/>
        <v>0</v>
      </c>
      <c r="DJ26">
        <f t="shared" si="21"/>
        <v>0</v>
      </c>
      <c r="DK26">
        <f t="shared" si="21"/>
        <v>0</v>
      </c>
      <c r="DL26">
        <f t="shared" si="21"/>
        <v>0</v>
      </c>
      <c r="DM26">
        <f t="shared" si="21"/>
        <v>0</v>
      </c>
      <c r="DN26">
        <f t="shared" si="21"/>
        <v>0</v>
      </c>
      <c r="DO26">
        <f t="shared" si="21"/>
        <v>0</v>
      </c>
      <c r="DP26">
        <f t="shared" si="21"/>
        <v>0</v>
      </c>
      <c r="DQ26">
        <f t="shared" si="21"/>
        <v>0</v>
      </c>
      <c r="DR26">
        <f t="shared" si="21"/>
        <v>0</v>
      </c>
      <c r="DS26">
        <f t="shared" si="21"/>
        <v>0</v>
      </c>
      <c r="DT26">
        <f t="shared" si="21"/>
        <v>0</v>
      </c>
      <c r="DU26">
        <f t="shared" si="21"/>
        <v>0</v>
      </c>
      <c r="DV26">
        <f t="shared" si="21"/>
        <v>0</v>
      </c>
      <c r="DW26">
        <f t="shared" si="21"/>
        <v>0</v>
      </c>
      <c r="DX26">
        <f t="shared" si="21"/>
        <v>0</v>
      </c>
      <c r="DY26">
        <f t="shared" si="21"/>
        <v>0</v>
      </c>
      <c r="DZ26">
        <f t="shared" si="21"/>
        <v>0</v>
      </c>
      <c r="EA26">
        <f t="shared" si="21"/>
        <v>0</v>
      </c>
      <c r="EB26">
        <f t="shared" si="21"/>
        <v>0</v>
      </c>
      <c r="EC26">
        <f t="shared" si="21"/>
        <v>0</v>
      </c>
      <c r="ED26">
        <f t="shared" si="21"/>
        <v>0</v>
      </c>
      <c r="EE26">
        <f t="shared" si="21"/>
        <v>0</v>
      </c>
      <c r="EF26">
        <f t="shared" si="21"/>
        <v>0</v>
      </c>
      <c r="EG26">
        <f t="shared" ref="EG26:GR26" si="22">(EF25+EG25)/2</f>
        <v>0</v>
      </c>
      <c r="EH26">
        <f t="shared" si="22"/>
        <v>0</v>
      </c>
      <c r="EI26">
        <f t="shared" si="22"/>
        <v>0</v>
      </c>
      <c r="EJ26">
        <f t="shared" si="22"/>
        <v>0</v>
      </c>
      <c r="EK26">
        <f t="shared" si="22"/>
        <v>0</v>
      </c>
      <c r="EL26">
        <f t="shared" si="22"/>
        <v>0</v>
      </c>
      <c r="EM26">
        <f t="shared" si="22"/>
        <v>0</v>
      </c>
      <c r="EN26">
        <f t="shared" si="22"/>
        <v>0</v>
      </c>
      <c r="EO26">
        <f t="shared" si="22"/>
        <v>0</v>
      </c>
      <c r="EP26">
        <f t="shared" si="22"/>
        <v>0</v>
      </c>
      <c r="EQ26">
        <f t="shared" si="22"/>
        <v>0</v>
      </c>
      <c r="ER26">
        <f t="shared" si="22"/>
        <v>0</v>
      </c>
      <c r="ES26">
        <f t="shared" si="22"/>
        <v>0</v>
      </c>
      <c r="ET26">
        <f t="shared" si="22"/>
        <v>0</v>
      </c>
      <c r="EU26">
        <f t="shared" si="22"/>
        <v>0</v>
      </c>
      <c r="EV26">
        <f t="shared" si="22"/>
        <v>0</v>
      </c>
      <c r="EW26">
        <f t="shared" si="22"/>
        <v>0</v>
      </c>
      <c r="EX26">
        <f t="shared" si="22"/>
        <v>0</v>
      </c>
      <c r="EY26">
        <f t="shared" si="22"/>
        <v>0</v>
      </c>
      <c r="EZ26">
        <f t="shared" si="22"/>
        <v>0</v>
      </c>
      <c r="FA26">
        <f t="shared" si="22"/>
        <v>0</v>
      </c>
      <c r="FB26">
        <f t="shared" si="22"/>
        <v>0</v>
      </c>
      <c r="FC26">
        <f t="shared" si="22"/>
        <v>0</v>
      </c>
      <c r="FD26">
        <f t="shared" si="22"/>
        <v>0</v>
      </c>
      <c r="FE26">
        <f t="shared" si="22"/>
        <v>0</v>
      </c>
      <c r="FF26">
        <f t="shared" si="22"/>
        <v>0</v>
      </c>
      <c r="FG26">
        <f t="shared" si="22"/>
        <v>0</v>
      </c>
      <c r="FH26">
        <f t="shared" si="22"/>
        <v>0</v>
      </c>
      <c r="FI26">
        <f t="shared" si="22"/>
        <v>0</v>
      </c>
      <c r="FJ26">
        <f t="shared" si="22"/>
        <v>0</v>
      </c>
      <c r="FK26">
        <f t="shared" si="22"/>
        <v>0</v>
      </c>
      <c r="FL26">
        <f t="shared" si="22"/>
        <v>0</v>
      </c>
      <c r="FM26">
        <f t="shared" si="22"/>
        <v>0</v>
      </c>
      <c r="FN26">
        <f t="shared" si="22"/>
        <v>0</v>
      </c>
      <c r="FO26">
        <f t="shared" si="22"/>
        <v>0</v>
      </c>
      <c r="FP26">
        <f t="shared" si="22"/>
        <v>0</v>
      </c>
      <c r="FQ26">
        <f t="shared" si="22"/>
        <v>0</v>
      </c>
      <c r="FR26">
        <f t="shared" si="22"/>
        <v>0</v>
      </c>
      <c r="FS26">
        <f t="shared" si="22"/>
        <v>0</v>
      </c>
      <c r="FT26">
        <f t="shared" si="22"/>
        <v>0</v>
      </c>
      <c r="FU26">
        <f t="shared" si="22"/>
        <v>0</v>
      </c>
      <c r="FV26">
        <f t="shared" si="22"/>
        <v>0</v>
      </c>
      <c r="FW26">
        <f t="shared" si="22"/>
        <v>0</v>
      </c>
      <c r="FX26">
        <f t="shared" si="22"/>
        <v>0</v>
      </c>
      <c r="FY26">
        <f t="shared" si="22"/>
        <v>0</v>
      </c>
      <c r="FZ26">
        <f t="shared" si="22"/>
        <v>0</v>
      </c>
      <c r="GA26">
        <f t="shared" si="22"/>
        <v>0</v>
      </c>
      <c r="GB26">
        <f t="shared" si="22"/>
        <v>0</v>
      </c>
      <c r="GC26">
        <f t="shared" si="22"/>
        <v>0</v>
      </c>
      <c r="GD26">
        <f t="shared" si="22"/>
        <v>0</v>
      </c>
      <c r="GE26">
        <f t="shared" si="22"/>
        <v>0</v>
      </c>
      <c r="GF26">
        <f t="shared" si="22"/>
        <v>0</v>
      </c>
      <c r="GG26">
        <f t="shared" si="22"/>
        <v>0</v>
      </c>
      <c r="GH26">
        <f t="shared" si="22"/>
        <v>0</v>
      </c>
      <c r="GI26">
        <f t="shared" si="22"/>
        <v>0</v>
      </c>
      <c r="GJ26">
        <f t="shared" si="22"/>
        <v>0</v>
      </c>
      <c r="GK26">
        <f t="shared" si="22"/>
        <v>0</v>
      </c>
      <c r="GL26">
        <f t="shared" si="22"/>
        <v>0</v>
      </c>
      <c r="GM26">
        <f t="shared" si="22"/>
        <v>0</v>
      </c>
      <c r="GN26">
        <f t="shared" si="22"/>
        <v>0</v>
      </c>
      <c r="GO26">
        <f t="shared" si="22"/>
        <v>0</v>
      </c>
      <c r="GP26">
        <f t="shared" si="22"/>
        <v>0</v>
      </c>
      <c r="GQ26">
        <f t="shared" si="22"/>
        <v>0</v>
      </c>
      <c r="GR26">
        <f t="shared" si="22"/>
        <v>0</v>
      </c>
      <c r="GS26">
        <f t="shared" ref="GS26:JD26" si="23">(GR25+GS25)/2</f>
        <v>0</v>
      </c>
      <c r="GT26">
        <f t="shared" si="23"/>
        <v>0</v>
      </c>
      <c r="GU26">
        <f t="shared" si="23"/>
        <v>0</v>
      </c>
      <c r="GV26">
        <f t="shared" si="23"/>
        <v>0</v>
      </c>
      <c r="GW26">
        <f t="shared" si="23"/>
        <v>0</v>
      </c>
      <c r="GX26">
        <f t="shared" si="23"/>
        <v>0</v>
      </c>
      <c r="GY26">
        <f t="shared" si="23"/>
        <v>0</v>
      </c>
      <c r="GZ26">
        <f t="shared" si="23"/>
        <v>0</v>
      </c>
      <c r="HA26">
        <f t="shared" si="23"/>
        <v>0</v>
      </c>
      <c r="HB26">
        <f t="shared" si="23"/>
        <v>0</v>
      </c>
      <c r="HC26">
        <f t="shared" si="23"/>
        <v>0</v>
      </c>
      <c r="HD26">
        <f t="shared" si="23"/>
        <v>0</v>
      </c>
      <c r="HE26">
        <f t="shared" si="23"/>
        <v>0</v>
      </c>
      <c r="HF26">
        <f t="shared" si="23"/>
        <v>0</v>
      </c>
      <c r="HG26">
        <f t="shared" si="23"/>
        <v>0</v>
      </c>
      <c r="HH26">
        <f t="shared" si="23"/>
        <v>0</v>
      </c>
      <c r="HI26">
        <f t="shared" si="23"/>
        <v>0</v>
      </c>
      <c r="HJ26">
        <f t="shared" si="23"/>
        <v>0</v>
      </c>
      <c r="HK26">
        <f t="shared" si="23"/>
        <v>0</v>
      </c>
      <c r="HL26">
        <f t="shared" si="23"/>
        <v>0</v>
      </c>
      <c r="HM26">
        <f t="shared" si="23"/>
        <v>0</v>
      </c>
      <c r="HN26">
        <f t="shared" si="23"/>
        <v>0</v>
      </c>
      <c r="HO26">
        <f t="shared" si="23"/>
        <v>0</v>
      </c>
      <c r="HP26">
        <f t="shared" si="23"/>
        <v>0</v>
      </c>
      <c r="HQ26">
        <f t="shared" si="23"/>
        <v>0</v>
      </c>
      <c r="HR26">
        <f t="shared" si="23"/>
        <v>0</v>
      </c>
      <c r="HS26">
        <f t="shared" si="23"/>
        <v>0</v>
      </c>
      <c r="HT26">
        <f t="shared" si="23"/>
        <v>0</v>
      </c>
      <c r="HU26">
        <f t="shared" si="23"/>
        <v>0</v>
      </c>
      <c r="HV26">
        <f t="shared" si="23"/>
        <v>0</v>
      </c>
      <c r="HW26">
        <f t="shared" si="23"/>
        <v>0</v>
      </c>
      <c r="HX26">
        <f t="shared" si="23"/>
        <v>0</v>
      </c>
      <c r="HY26">
        <f t="shared" si="23"/>
        <v>0</v>
      </c>
      <c r="HZ26">
        <f t="shared" si="23"/>
        <v>0</v>
      </c>
      <c r="IA26">
        <f t="shared" si="23"/>
        <v>0</v>
      </c>
      <c r="IB26">
        <f t="shared" si="23"/>
        <v>0</v>
      </c>
      <c r="IC26">
        <f t="shared" si="23"/>
        <v>0</v>
      </c>
      <c r="ID26">
        <f t="shared" si="23"/>
        <v>0</v>
      </c>
      <c r="IE26">
        <f t="shared" si="23"/>
        <v>0</v>
      </c>
      <c r="IF26">
        <f t="shared" si="23"/>
        <v>0</v>
      </c>
      <c r="IG26">
        <f t="shared" si="23"/>
        <v>0</v>
      </c>
      <c r="IH26">
        <f t="shared" si="23"/>
        <v>0</v>
      </c>
      <c r="II26">
        <f t="shared" si="23"/>
        <v>0</v>
      </c>
      <c r="IJ26">
        <f t="shared" si="23"/>
        <v>0</v>
      </c>
      <c r="IK26">
        <f t="shared" si="23"/>
        <v>0</v>
      </c>
      <c r="IL26">
        <f t="shared" si="23"/>
        <v>0</v>
      </c>
      <c r="IM26">
        <f t="shared" si="23"/>
        <v>0</v>
      </c>
      <c r="IN26">
        <f t="shared" si="23"/>
        <v>0</v>
      </c>
      <c r="IO26">
        <f t="shared" si="23"/>
        <v>0</v>
      </c>
      <c r="IP26">
        <f t="shared" si="23"/>
        <v>0</v>
      </c>
      <c r="IQ26">
        <f t="shared" si="23"/>
        <v>0</v>
      </c>
      <c r="IR26">
        <f t="shared" si="23"/>
        <v>0</v>
      </c>
      <c r="IS26">
        <f t="shared" si="23"/>
        <v>0</v>
      </c>
      <c r="IT26">
        <f t="shared" si="23"/>
        <v>0</v>
      </c>
      <c r="IU26">
        <f t="shared" si="23"/>
        <v>0</v>
      </c>
      <c r="IV26">
        <f t="shared" si="23"/>
        <v>0</v>
      </c>
      <c r="IW26">
        <f t="shared" si="23"/>
        <v>0</v>
      </c>
      <c r="IX26">
        <f t="shared" si="23"/>
        <v>0</v>
      </c>
      <c r="IY26">
        <f t="shared" si="23"/>
        <v>0</v>
      </c>
      <c r="IZ26">
        <f t="shared" si="23"/>
        <v>0</v>
      </c>
      <c r="JA26">
        <f t="shared" si="23"/>
        <v>0</v>
      </c>
      <c r="JB26">
        <f t="shared" si="23"/>
        <v>0</v>
      </c>
      <c r="JC26">
        <f t="shared" si="23"/>
        <v>0</v>
      </c>
      <c r="JD26">
        <f t="shared" si="23"/>
        <v>0</v>
      </c>
      <c r="JE26">
        <f t="shared" ref="JE26:JT26" si="24">(JD25+JE25)/2</f>
        <v>0</v>
      </c>
      <c r="JF26">
        <f t="shared" si="24"/>
        <v>0</v>
      </c>
      <c r="JG26">
        <f t="shared" si="24"/>
        <v>0</v>
      </c>
      <c r="JH26">
        <f t="shared" si="24"/>
        <v>0</v>
      </c>
      <c r="JI26">
        <f t="shared" si="24"/>
        <v>0</v>
      </c>
      <c r="JJ26">
        <f t="shared" si="24"/>
        <v>0</v>
      </c>
      <c r="JK26">
        <f t="shared" si="24"/>
        <v>0</v>
      </c>
      <c r="JL26">
        <f t="shared" si="24"/>
        <v>0</v>
      </c>
      <c r="JM26">
        <f t="shared" si="24"/>
        <v>0</v>
      </c>
      <c r="JN26">
        <f t="shared" si="24"/>
        <v>0</v>
      </c>
      <c r="JO26">
        <f t="shared" si="24"/>
        <v>0</v>
      </c>
      <c r="JP26">
        <f t="shared" si="24"/>
        <v>0</v>
      </c>
      <c r="JQ26">
        <f t="shared" si="24"/>
        <v>0</v>
      </c>
      <c r="JR26">
        <f t="shared" si="24"/>
        <v>0</v>
      </c>
      <c r="JS26">
        <f t="shared" si="24"/>
        <v>0</v>
      </c>
      <c r="JT26">
        <f t="shared" si="24"/>
        <v>0</v>
      </c>
      <c r="JU26">
        <f t="shared" ref="JU26" si="25">(JT25+JU25)/2</f>
        <v>0</v>
      </c>
      <c r="JV26">
        <f t="shared" ref="JV26" si="26">(JU25+JV25)/2</f>
        <v>0</v>
      </c>
      <c r="JW26">
        <f t="shared" ref="JW26" si="27">(JV25+JW25)/2</f>
        <v>0</v>
      </c>
      <c r="JX26">
        <f t="shared" ref="JX26" si="28">(JW25+JX25)/2</f>
        <v>0</v>
      </c>
      <c r="JY26">
        <f t="shared" ref="JY26" si="29">(JX25+JY25)/2</f>
        <v>0</v>
      </c>
      <c r="JZ26">
        <f t="shared" ref="JZ26" si="30">(JY25+JZ25)/2</f>
        <v>0</v>
      </c>
      <c r="KA26">
        <f t="shared" ref="KA26" si="31">(JZ25+KA25)/2</f>
        <v>0</v>
      </c>
      <c r="KB26">
        <f t="shared" ref="KB26" si="32">(KA25+KB25)/2</f>
        <v>0</v>
      </c>
      <c r="KC26">
        <f t="shared" ref="KC26" si="33">(KB25+KC25)/2</f>
        <v>0</v>
      </c>
      <c r="KD26">
        <f t="shared" ref="KD26" si="34">(KC25+KD25)/2</f>
        <v>0</v>
      </c>
      <c r="KE26">
        <f t="shared" ref="KE26" si="35">(KD25+KE25)/2</f>
        <v>0</v>
      </c>
      <c r="KF26">
        <f t="shared" ref="KF26" si="36">(KE25+KF25)/2</f>
        <v>0</v>
      </c>
      <c r="KG26">
        <f t="shared" ref="KG26" si="37">(KF25+KG25)/2</f>
        <v>0</v>
      </c>
      <c r="KH26">
        <f t="shared" ref="KH26" si="38">(KG25+KH25)/2</f>
        <v>0</v>
      </c>
      <c r="KI26">
        <f t="shared" ref="KI26" si="39">(KH25+KI25)/2</f>
        <v>0</v>
      </c>
      <c r="KJ26">
        <f t="shared" ref="KJ26" si="40">(KI25+KJ25)/2</f>
        <v>0</v>
      </c>
      <c r="KK26">
        <f t="shared" ref="KK26" si="41">(KJ25+KK25)/2</f>
        <v>0</v>
      </c>
      <c r="KL26">
        <f t="shared" ref="KL26" si="42">(KK25+KL25)/2</f>
        <v>0</v>
      </c>
      <c r="KM26">
        <f t="shared" ref="KM26" si="43">(KL25+KM25)/2</f>
        <v>0</v>
      </c>
      <c r="KN26">
        <f t="shared" ref="KN26" si="44">(KM25+KN25)/2</f>
        <v>0</v>
      </c>
      <c r="KO26">
        <f t="shared" ref="KO26" si="45">(KN25+KO25)/2</f>
        <v>0</v>
      </c>
      <c r="KP26">
        <f t="shared" ref="KP26" si="46">(KO25+KP25)/2</f>
        <v>0</v>
      </c>
      <c r="KQ26">
        <f t="shared" ref="KQ26" si="47">(KP25+KQ25)/2</f>
        <v>0</v>
      </c>
      <c r="KR26">
        <f t="shared" ref="KR26" si="48">(KQ25+KR25)/2</f>
        <v>0</v>
      </c>
      <c r="KS26">
        <f t="shared" ref="KS26" si="49">(KR25+KS25)/2</f>
        <v>0</v>
      </c>
      <c r="KT26">
        <f t="shared" ref="KT26" si="50">(KS25+KT25)/2</f>
        <v>0</v>
      </c>
      <c r="KU26">
        <f t="shared" ref="KU26" si="51">(KT25+KU25)/2</f>
        <v>0</v>
      </c>
      <c r="KV26">
        <f t="shared" ref="KV26" si="52">(KU25+KV25)/2</f>
        <v>0</v>
      </c>
      <c r="KW26">
        <f t="shared" ref="KW26" si="53">(KV25+KW25)/2</f>
        <v>0</v>
      </c>
      <c r="KX26">
        <f t="shared" ref="KX26" si="54">(KW25+KX25)/2</f>
        <v>0</v>
      </c>
      <c r="KY26">
        <f t="shared" ref="KY26" si="55">(KX25+KY25)/2</f>
        <v>0</v>
      </c>
      <c r="KZ26">
        <f t="shared" ref="KZ26" si="56">(KY25+KZ25)/2</f>
        <v>0</v>
      </c>
      <c r="LA26">
        <f t="shared" ref="LA26" si="57">(KZ25+LA25)/2</f>
        <v>0</v>
      </c>
      <c r="LB26">
        <f t="shared" ref="LB26" si="58">(LA25+LB25)/2</f>
        <v>0</v>
      </c>
      <c r="LC26">
        <f t="shared" ref="LC26" si="59">(LB25+LC25)/2</f>
        <v>0</v>
      </c>
      <c r="LD26">
        <f t="shared" ref="LD26" si="60">(LC25+LD25)/2</f>
        <v>0</v>
      </c>
      <c r="LE26">
        <f t="shared" ref="LE26" si="61">(LD25+LE25)/2</f>
        <v>0</v>
      </c>
      <c r="LF26">
        <f t="shared" ref="LF26" si="62">(LE25+LF25)/2</f>
        <v>0</v>
      </c>
      <c r="LG26">
        <f t="shared" ref="LG26" si="63">(LF25+LG25)/2</f>
        <v>0</v>
      </c>
      <c r="LH26">
        <f t="shared" ref="LH26" si="64">(LG25+LH25)/2</f>
        <v>0</v>
      </c>
      <c r="LI26">
        <f t="shared" ref="LI26" si="65">(LH25+LI25)/2</f>
        <v>0</v>
      </c>
      <c r="LJ26">
        <f t="shared" ref="LJ26" si="66">(LI25+LJ25)/2</f>
        <v>0</v>
      </c>
      <c r="LK26">
        <f t="shared" ref="LK26" si="67">(LJ25+LK25)/2</f>
        <v>0</v>
      </c>
      <c r="LL26">
        <f t="shared" ref="LL26" si="68">(LK25+LL25)/2</f>
        <v>0</v>
      </c>
      <c r="LM26">
        <f t="shared" ref="LM26" si="69">(LL25+LM25)/2</f>
        <v>0</v>
      </c>
      <c r="LN26">
        <f t="shared" ref="LN26" si="70">(LM25+LN25)/2</f>
        <v>0</v>
      </c>
      <c r="LO26">
        <f t="shared" ref="LO26" si="71">(LN25+LO25)/2</f>
        <v>0</v>
      </c>
      <c r="LP26">
        <f t="shared" ref="LP26" si="72">(LO25+LP25)/2</f>
        <v>0</v>
      </c>
      <c r="LQ26">
        <f t="shared" ref="LQ26" si="73">(LP25+LQ25)/2</f>
        <v>0</v>
      </c>
      <c r="LR26">
        <f t="shared" ref="LR26" si="74">(LQ25+LR25)/2</f>
        <v>0</v>
      </c>
      <c r="LS26">
        <f t="shared" ref="LS26" si="75">(LR25+LS25)/2</f>
        <v>0</v>
      </c>
      <c r="LT26">
        <f t="shared" ref="LT26" si="76">(LS25+LT25)/2</f>
        <v>0</v>
      </c>
      <c r="LU26">
        <f t="shared" ref="LU26" si="77">(LT25+LU25)/2</f>
        <v>0</v>
      </c>
      <c r="LV26">
        <f t="shared" ref="LV26" si="78">(LU25+LV25)/2</f>
        <v>0</v>
      </c>
      <c r="LW26">
        <f t="shared" ref="LW26" si="79">(LV25+LW25)/2</f>
        <v>0</v>
      </c>
      <c r="LX26">
        <f t="shared" ref="LX26" si="80">(LW25+LX25)/2</f>
        <v>0</v>
      </c>
      <c r="LY26">
        <f t="shared" ref="LY26" si="81">(LX25+LY25)/2</f>
        <v>0</v>
      </c>
      <c r="LZ26">
        <f t="shared" ref="LZ26" si="82">(LY25+LZ25)/2</f>
        <v>0</v>
      </c>
      <c r="MA26">
        <f t="shared" ref="MA26" si="83">(LZ25+MA25)/2</f>
        <v>0</v>
      </c>
      <c r="MB26">
        <f t="shared" ref="MB26" si="84">(MA25+MB25)/2</f>
        <v>0</v>
      </c>
      <c r="MC26">
        <f t="shared" ref="MC26" si="85">(MB25+MC25)/2</f>
        <v>0</v>
      </c>
      <c r="MD26">
        <f t="shared" ref="MD26" si="86">(MC25+MD25)/2</f>
        <v>0</v>
      </c>
      <c r="ME26">
        <f t="shared" ref="ME26" si="87">(MD25+ME25)/2</f>
        <v>0</v>
      </c>
      <c r="MF26">
        <f t="shared" ref="MF26" si="88">(ME25+MF25)/2</f>
        <v>0</v>
      </c>
      <c r="MG26">
        <f t="shared" ref="MG26" si="89">(MF25+MG25)/2</f>
        <v>0</v>
      </c>
      <c r="MH26">
        <f t="shared" ref="MH26" si="90">(MG25+MH25)/2</f>
        <v>0</v>
      </c>
      <c r="MI26">
        <f t="shared" ref="MI26" si="91">(MH25+MI25)/2</f>
        <v>0</v>
      </c>
      <c r="MJ26">
        <f t="shared" ref="MJ26" si="92">(MI25+MJ25)/2</f>
        <v>0</v>
      </c>
      <c r="MK26">
        <f t="shared" ref="MK26" si="93">(MJ25+MK25)/2</f>
        <v>0</v>
      </c>
      <c r="ML26">
        <f t="shared" ref="ML26" si="94">(MK25+ML25)/2</f>
        <v>0</v>
      </c>
      <c r="MM26">
        <f t="shared" ref="MM26" si="95">(ML25+MM25)/2</f>
        <v>0</v>
      </c>
      <c r="MN26">
        <f t="shared" ref="MN26" si="96">(MM25+MN25)/2</f>
        <v>0</v>
      </c>
      <c r="MO26">
        <f t="shared" ref="MO26" si="97">(MN25+MO25)/2</f>
        <v>0</v>
      </c>
      <c r="MP26">
        <f t="shared" ref="MP26" si="98">(MO25+MP25)/2</f>
        <v>0</v>
      </c>
      <c r="MQ26">
        <f t="shared" ref="MQ26" si="99">(MP25+MQ25)/2</f>
        <v>0</v>
      </c>
      <c r="MR26">
        <f t="shared" ref="MR26" si="100">(MQ25+MR25)/2</f>
        <v>0</v>
      </c>
      <c r="MS26">
        <f t="shared" ref="MS26" si="101">(MR25+MS25)/2</f>
        <v>0</v>
      </c>
      <c r="MT26">
        <f t="shared" ref="MT26" si="102">(MS25+MT25)/2</f>
        <v>0</v>
      </c>
      <c r="MU26">
        <f t="shared" ref="MU26" si="103">(MT25+MU25)/2</f>
        <v>0</v>
      </c>
      <c r="MV26">
        <f t="shared" ref="MV26" si="104">(MU25+MV25)/2</f>
        <v>0</v>
      </c>
      <c r="MW26">
        <f t="shared" ref="MW26" si="105">(MV25+MW25)/2</f>
        <v>0</v>
      </c>
      <c r="MX26">
        <f t="shared" ref="MX26" si="106">(MW25+MX25)/2</f>
        <v>0</v>
      </c>
      <c r="MY26">
        <f t="shared" ref="MY26" si="107">(MX25+MY25)/2</f>
        <v>0</v>
      </c>
      <c r="MZ26">
        <f t="shared" ref="MZ26" si="108">(MY25+MZ25)/2</f>
        <v>0</v>
      </c>
      <c r="NA26">
        <f t="shared" ref="NA26" si="109">(MZ25+NA25)/2</f>
        <v>0</v>
      </c>
      <c r="NB26">
        <f t="shared" ref="NB26" si="110">(NA25+NB25)/2</f>
        <v>0</v>
      </c>
      <c r="NC26">
        <f t="shared" ref="NC26" si="111">(NB25+NC25)/2</f>
        <v>0</v>
      </c>
      <c r="ND26">
        <f t="shared" ref="ND26" si="112">(NC25+ND25)/2</f>
        <v>0</v>
      </c>
      <c r="NE26">
        <f t="shared" ref="NE26" si="113">(ND25+NE25)/2</f>
        <v>0</v>
      </c>
      <c r="NF26">
        <f t="shared" ref="NF26" si="114">(NE25+NF25)/2</f>
        <v>0</v>
      </c>
      <c r="NG26">
        <f t="shared" ref="NG26" si="115">(NF25+NG25)/2</f>
        <v>0</v>
      </c>
      <c r="NH26">
        <f t="shared" ref="NH26" si="116">(NG25+NH25)/2</f>
        <v>0</v>
      </c>
      <c r="NI26">
        <f t="shared" ref="NI26" si="117">(NH25+NI25)/2</f>
        <v>0</v>
      </c>
      <c r="NJ26">
        <f t="shared" ref="NJ26" si="118">(NI25+NJ25)/2</f>
        <v>0</v>
      </c>
      <c r="NK26">
        <f t="shared" ref="NK26" si="119">(NJ25+NK25)/2</f>
        <v>0</v>
      </c>
      <c r="NL26">
        <f t="shared" ref="NL26" si="120">(NK25+NL25)/2</f>
        <v>0</v>
      </c>
      <c r="NM26">
        <f t="shared" ref="NM26" si="121">(NL25+NM25)/2</f>
        <v>0</v>
      </c>
      <c r="NN26">
        <f t="shared" ref="NN26" si="122">(NM25+NN25)/2</f>
        <v>0</v>
      </c>
      <c r="NO26">
        <f t="shared" ref="NO26" si="123">(NN25+NO25)/2</f>
        <v>0</v>
      </c>
      <c r="NP26">
        <f t="shared" ref="NP26" si="124">(NO25+NP25)/2</f>
        <v>0</v>
      </c>
      <c r="NQ26">
        <f t="shared" ref="NQ26" si="125">(NP25+NQ25)/2</f>
        <v>0</v>
      </c>
      <c r="NR26">
        <f t="shared" ref="NR26" si="126">(NQ25+NR25)/2</f>
        <v>0</v>
      </c>
      <c r="NS26">
        <f t="shared" ref="NS26" si="127">(NR25+NS25)/2</f>
        <v>0</v>
      </c>
      <c r="NT26">
        <f t="shared" ref="NT26" si="128">(NS25+NT25)/2</f>
        <v>0</v>
      </c>
      <c r="NU26">
        <f t="shared" ref="NU26" si="129">(NT25+NU25)/2</f>
        <v>0</v>
      </c>
      <c r="NV26">
        <f t="shared" ref="NV26" si="130">(NU25+NV25)/2</f>
        <v>0</v>
      </c>
      <c r="NW26">
        <f t="shared" ref="NW26" si="131">(NV25+NW25)/2</f>
        <v>0</v>
      </c>
      <c r="NX26">
        <f t="shared" ref="NX26" si="132">(NW25+NX25)/2</f>
        <v>0</v>
      </c>
      <c r="NY26">
        <f t="shared" ref="NY26" si="133">(NX25+NY25)/2</f>
        <v>0</v>
      </c>
      <c r="NZ26">
        <f t="shared" ref="NZ26" si="134">(NY25+NZ25)/2</f>
        <v>0</v>
      </c>
      <c r="OA26">
        <f t="shared" ref="OA26" si="135">(NZ25+OA25)/2</f>
        <v>0</v>
      </c>
      <c r="OB26">
        <f t="shared" ref="OB26" si="136">(OA25+OB25)/2</f>
        <v>0</v>
      </c>
      <c r="OC26">
        <f t="shared" ref="OC26" si="137">(OB25+OC25)/2</f>
        <v>0</v>
      </c>
      <c r="OD26">
        <f t="shared" ref="OD26" si="138">(OC25+OD25)/2</f>
        <v>0</v>
      </c>
      <c r="OE26">
        <f t="shared" ref="OE26" si="139">(OD25+OE25)/2</f>
        <v>0</v>
      </c>
      <c r="OF26">
        <f t="shared" ref="OF26" si="140">(OE25+OF25)/2</f>
        <v>0</v>
      </c>
      <c r="OG26">
        <f t="shared" ref="OG26" si="141">(OF25+OG25)/2</f>
        <v>0</v>
      </c>
      <c r="OH26">
        <f t="shared" ref="OH26" si="142">(OG25+OH25)/2</f>
        <v>0</v>
      </c>
      <c r="OI26">
        <f t="shared" ref="OI26" si="143">(OH25+OI25)/2</f>
        <v>0</v>
      </c>
      <c r="OJ26">
        <f t="shared" ref="OJ26" si="144">(OI25+OJ25)/2</f>
        <v>0</v>
      </c>
      <c r="OK26">
        <f t="shared" ref="OK26" si="145">(OJ25+OK25)/2</f>
        <v>0</v>
      </c>
      <c r="OL26">
        <f t="shared" ref="OL26" si="146">(OK25+OL25)/2</f>
        <v>0</v>
      </c>
      <c r="OM26">
        <f t="shared" ref="OM26" si="147">(OL25+OM25)/2</f>
        <v>0</v>
      </c>
      <c r="ON26">
        <f t="shared" ref="ON26" si="148">(OM25+ON25)/2</f>
        <v>0</v>
      </c>
      <c r="OO26">
        <f t="shared" ref="OO26" si="149">(ON25+OO25)/2</f>
        <v>0</v>
      </c>
      <c r="OP26">
        <f t="shared" ref="OP26" si="150">(OO25+OP25)/2</f>
        <v>0</v>
      </c>
      <c r="OQ26">
        <f t="shared" ref="OQ26" si="151">(OP25+OQ25)/2</f>
        <v>0</v>
      </c>
      <c r="OR26">
        <f t="shared" ref="OR26" si="152">(OQ25+OR25)/2</f>
        <v>0</v>
      </c>
      <c r="OS26">
        <f t="shared" ref="OS26" si="153">(OR25+OS25)/2</f>
        <v>0</v>
      </c>
      <c r="OT26">
        <f t="shared" ref="OT26" si="154">(OS25+OT25)/2</f>
        <v>0</v>
      </c>
      <c r="OU26">
        <f t="shared" ref="OU26" si="155">(OT25+OU25)/2</f>
        <v>0</v>
      </c>
      <c r="OV26">
        <f t="shared" ref="OV26" si="156">(OU25+OV25)/2</f>
        <v>0</v>
      </c>
      <c r="OW26">
        <f t="shared" ref="OW26" si="157">(OV25+OW25)/2</f>
        <v>0</v>
      </c>
      <c r="OX26">
        <f t="shared" ref="OX26" si="158">(OW25+OX25)/2</f>
        <v>0</v>
      </c>
      <c r="OY26">
        <f t="shared" ref="OY26" si="159">(OX25+OY25)/2</f>
        <v>0</v>
      </c>
      <c r="OZ26">
        <f t="shared" ref="OZ26" si="160">(OY25+OZ25)/2</f>
        <v>0</v>
      </c>
      <c r="PA26">
        <f t="shared" ref="PA26" si="161">(OZ25+PA25)/2</f>
        <v>0</v>
      </c>
      <c r="PB26">
        <f t="shared" ref="PB26" si="162">(PA25+PB25)/2</f>
        <v>0</v>
      </c>
      <c r="PC26">
        <f t="shared" ref="PC26" si="163">(PB25+PC25)/2</f>
        <v>0</v>
      </c>
      <c r="PD26">
        <f t="shared" ref="PD26" si="164">(PC25+PD25)/2</f>
        <v>0</v>
      </c>
      <c r="PE26">
        <f t="shared" ref="PE26" si="165">(PD25+PE25)/2</f>
        <v>0</v>
      </c>
      <c r="PF26">
        <f t="shared" ref="PF26" si="166">(PE25+PF25)/2</f>
        <v>0</v>
      </c>
      <c r="PG26">
        <f t="shared" ref="PG26" si="167">(PF25+PG25)/2</f>
        <v>0</v>
      </c>
      <c r="PH26">
        <f t="shared" ref="PH26" si="168">(PG25+PH25)/2</f>
        <v>0</v>
      </c>
      <c r="PI26">
        <f t="shared" ref="PI26" si="169">(PH25+PI25)/2</f>
        <v>0</v>
      </c>
      <c r="PJ26">
        <f t="shared" ref="PJ26" si="170">(PI25+PJ25)/2</f>
        <v>0</v>
      </c>
      <c r="PK26">
        <f t="shared" ref="PK26" si="171">(PJ25+PK25)/2</f>
        <v>0</v>
      </c>
      <c r="PL26">
        <f t="shared" ref="PL26" si="172">(PK25+PL25)/2</f>
        <v>0</v>
      </c>
      <c r="PM26">
        <f t="shared" ref="PM26" si="173">(PL25+PM25)/2</f>
        <v>0</v>
      </c>
      <c r="PN26">
        <f t="shared" ref="PN26" si="174">(PM25+PN25)/2</f>
        <v>0</v>
      </c>
      <c r="PO26">
        <f t="shared" ref="PO26" si="175">(PN25+PO25)/2</f>
        <v>0</v>
      </c>
      <c r="PP26">
        <f t="shared" ref="PP26" si="176">(PO25+PP25)/2</f>
        <v>0</v>
      </c>
      <c r="PQ26">
        <f t="shared" ref="PQ26" si="177">(PP25+PQ25)/2</f>
        <v>0</v>
      </c>
      <c r="PR26">
        <f t="shared" ref="PR26" si="178">(PQ25+PR25)/2</f>
        <v>0</v>
      </c>
      <c r="PS26">
        <f t="shared" ref="PS26" si="179">(PR25+PS25)/2</f>
        <v>0</v>
      </c>
      <c r="PT26">
        <f t="shared" ref="PT26" si="180">(PS25+PT25)/2</f>
        <v>0</v>
      </c>
      <c r="PU26">
        <f t="shared" ref="PU26" si="181">(PT25+PU25)/2</f>
        <v>0</v>
      </c>
      <c r="PV26">
        <f t="shared" ref="PV26" si="182">(PU25+PV25)/2</f>
        <v>0</v>
      </c>
      <c r="PW26">
        <f t="shared" ref="PW26" si="183">(PV25+PW25)/2</f>
        <v>0</v>
      </c>
      <c r="PX26">
        <f t="shared" ref="PX26" si="184">(PW25+PX25)/2</f>
        <v>0</v>
      </c>
      <c r="PY26">
        <f t="shared" ref="PY26" si="185">(PX25+PY25)/2</f>
        <v>0</v>
      </c>
      <c r="PZ26">
        <f t="shared" ref="PZ26" si="186">(PY25+PZ25)/2</f>
        <v>0</v>
      </c>
      <c r="QA26">
        <f t="shared" ref="QA26" si="187">(PZ25+QA25)/2</f>
        <v>0</v>
      </c>
      <c r="QB26">
        <f t="shared" ref="QB26" si="188">(QA25+QB25)/2</f>
        <v>0</v>
      </c>
      <c r="QC26">
        <f t="shared" ref="QC26" si="189">(QB25+QC25)/2</f>
        <v>0</v>
      </c>
      <c r="QD26">
        <f t="shared" ref="QD26" si="190">(QC25+QD25)/2</f>
        <v>0</v>
      </c>
      <c r="QE26">
        <f t="shared" ref="QE26" si="191">(QD25+QE25)/2</f>
        <v>0</v>
      </c>
      <c r="QF26">
        <f t="shared" ref="QF26" si="192">(QE25+QF25)/2</f>
        <v>0</v>
      </c>
      <c r="QG26">
        <f t="shared" ref="QG26" si="193">(QF25+QG25)/2</f>
        <v>0</v>
      </c>
      <c r="QH26">
        <f t="shared" ref="QH26" si="194">(QG25+QH25)/2</f>
        <v>0</v>
      </c>
      <c r="QI26">
        <f t="shared" ref="QI26" si="195">(QH25+QI25)/2</f>
        <v>0</v>
      </c>
      <c r="QJ26">
        <f t="shared" ref="QJ26" si="196">(QI25+QJ25)/2</f>
        <v>0</v>
      </c>
      <c r="QK26">
        <f t="shared" ref="QK26" si="197">(QJ25+QK25)/2</f>
        <v>0</v>
      </c>
      <c r="QL26">
        <f t="shared" ref="QL26" si="198">(QK25+QL25)/2</f>
        <v>0</v>
      </c>
      <c r="QM26">
        <f t="shared" ref="QM26" si="199">(QL25+QM25)/2</f>
        <v>0</v>
      </c>
      <c r="QN26">
        <f t="shared" ref="QN26" si="200">(QM25+QN25)/2</f>
        <v>0</v>
      </c>
      <c r="QO26">
        <f t="shared" ref="QO26" si="201">(QN25+QO25)/2</f>
        <v>0</v>
      </c>
      <c r="QP26">
        <f t="shared" ref="QP26" si="202">(QO25+QP25)/2</f>
        <v>0</v>
      </c>
      <c r="QQ26">
        <f t="shared" ref="QQ26" si="203">(QP25+QQ25)/2</f>
        <v>0</v>
      </c>
      <c r="QR26">
        <f t="shared" ref="QR26" si="204">(QQ25+QR25)/2</f>
        <v>0</v>
      </c>
      <c r="QS26">
        <f t="shared" ref="QS26" si="205">(QR25+QS25)/2</f>
        <v>0</v>
      </c>
      <c r="QT26">
        <f t="shared" ref="QT26" si="206">(QS25+QT25)/2</f>
        <v>0</v>
      </c>
      <c r="QU26">
        <f t="shared" ref="QU26" si="207">(QT25+QU25)/2</f>
        <v>0</v>
      </c>
      <c r="QV26">
        <f t="shared" ref="QV26" si="208">(QU25+QV25)/2</f>
        <v>0</v>
      </c>
      <c r="QW26">
        <f t="shared" ref="QW26" si="209">(QV25+QW25)/2</f>
        <v>0</v>
      </c>
      <c r="QX26">
        <f t="shared" ref="QX26" si="210">(QW25+QX25)/2</f>
        <v>0</v>
      </c>
      <c r="QY26">
        <f t="shared" ref="QY26" si="211">(QX25+QY25)/2</f>
        <v>0</v>
      </c>
      <c r="QZ26">
        <f t="shared" ref="QZ26" si="212">(QY25+QZ25)/2</f>
        <v>0</v>
      </c>
      <c r="RA26">
        <f t="shared" ref="RA26" si="213">(QZ25+RA25)/2</f>
        <v>0</v>
      </c>
      <c r="RB26">
        <f t="shared" ref="RB26" si="214">(RA25+RB25)/2</f>
        <v>0</v>
      </c>
      <c r="RC26">
        <f t="shared" ref="RC26" si="215">(RB25+RC25)/2</f>
        <v>0</v>
      </c>
      <c r="RD26">
        <f t="shared" ref="RD26" si="216">(RC25+RD25)/2</f>
        <v>0</v>
      </c>
      <c r="RE26">
        <f t="shared" ref="RE26" si="217">(RD25+RE25)/2</f>
        <v>0</v>
      </c>
      <c r="RF26">
        <f t="shared" ref="RF26" si="218">(RE25+RF25)/2</f>
        <v>0</v>
      </c>
      <c r="RG26">
        <f t="shared" ref="RG26" si="219">(RF25+RG25)/2</f>
        <v>0</v>
      </c>
      <c r="RH26">
        <f t="shared" ref="RH26" si="220">(RG25+RH25)/2</f>
        <v>0</v>
      </c>
      <c r="RI26">
        <f t="shared" ref="RI26" si="221">(RH25+RI25)/2</f>
        <v>0</v>
      </c>
      <c r="RJ26">
        <f t="shared" ref="RJ26" si="222">(RI25+RJ25)/2</f>
        <v>0</v>
      </c>
      <c r="RK26">
        <f t="shared" ref="RK26" si="223">(RJ25+RK25)/2</f>
        <v>0</v>
      </c>
      <c r="RL26">
        <f t="shared" ref="RL26" si="224">(RK25+RL25)/2</f>
        <v>0</v>
      </c>
      <c r="RM26">
        <f t="shared" ref="RM26" si="225">(RL25+RM25)/2</f>
        <v>0</v>
      </c>
      <c r="RN26">
        <f t="shared" ref="RN26" si="226">(RM25+RN25)/2</f>
        <v>0</v>
      </c>
      <c r="RO26">
        <f t="shared" ref="RO26" si="227">(RN25+RO25)/2</f>
        <v>0</v>
      </c>
      <c r="RP26">
        <f t="shared" ref="RP26" si="228">(RO25+RP25)/2</f>
        <v>0</v>
      </c>
      <c r="RQ26">
        <f t="shared" ref="RQ26" si="229">(RP25+RQ25)/2</f>
        <v>0</v>
      </c>
      <c r="RR26">
        <f t="shared" ref="RR26" si="230">(RQ25+RR25)/2</f>
        <v>0</v>
      </c>
      <c r="RS26">
        <f t="shared" ref="RS26" si="231">(RR25+RS25)/2</f>
        <v>0</v>
      </c>
      <c r="RT26">
        <f t="shared" ref="RT26" si="232">(RS25+RT25)/2</f>
        <v>0</v>
      </c>
      <c r="RU26">
        <f t="shared" ref="RU26" si="233">(RT25+RU25)/2</f>
        <v>0</v>
      </c>
      <c r="RV26">
        <f t="shared" ref="RV26" si="234">(RU25+RV25)/2</f>
        <v>0</v>
      </c>
      <c r="RW26">
        <f t="shared" ref="RW26" si="235">(RV25+RW25)/2</f>
        <v>0</v>
      </c>
      <c r="RX26">
        <f t="shared" ref="RX26" si="236">(RW25+RX25)/2</f>
        <v>0</v>
      </c>
      <c r="RY26">
        <f t="shared" ref="RY26" si="237">(RX25+RY25)/2</f>
        <v>0</v>
      </c>
      <c r="RZ26">
        <f t="shared" ref="RZ26" si="238">(RY25+RZ25)/2</f>
        <v>0</v>
      </c>
      <c r="SA26">
        <f t="shared" ref="SA26" si="239">(RZ25+SA25)/2</f>
        <v>0</v>
      </c>
      <c r="SB26">
        <f t="shared" ref="SB26" si="240">(SA25+SB25)/2</f>
        <v>0</v>
      </c>
      <c r="SC26">
        <f t="shared" ref="SC26" si="241">(SB25+SC25)/2</f>
        <v>0</v>
      </c>
      <c r="SD26">
        <f t="shared" ref="SD26" si="242">(SC25+SD25)/2</f>
        <v>0</v>
      </c>
      <c r="SE26">
        <f t="shared" ref="SE26" si="243">(SD25+SE25)/2</f>
        <v>0</v>
      </c>
      <c r="SF26">
        <f t="shared" ref="SF26" si="244">(SE25+SF25)/2</f>
        <v>0</v>
      </c>
      <c r="SG26">
        <f t="shared" ref="SG26" si="245">(SF25+SG25)/2</f>
        <v>0</v>
      </c>
      <c r="SH26">
        <f t="shared" ref="SH26" si="246">(SG25+SH25)/2</f>
        <v>0</v>
      </c>
      <c r="SI26">
        <f t="shared" ref="SI26" si="247">(SH25+SI25)/2</f>
        <v>0</v>
      </c>
      <c r="SJ26">
        <f t="shared" ref="SJ26" si="248">(SI25+SJ25)/2</f>
        <v>0</v>
      </c>
      <c r="SK26">
        <f t="shared" ref="SK26" si="249">(SJ25+SK25)/2</f>
        <v>0</v>
      </c>
      <c r="SL26">
        <f t="shared" ref="SL26" si="250">(SK25+SL25)/2</f>
        <v>0</v>
      </c>
      <c r="SM26">
        <f t="shared" ref="SM26" si="251">(SL25+SM25)/2</f>
        <v>0</v>
      </c>
      <c r="SN26">
        <f t="shared" ref="SN26" si="252">(SM25+SN25)/2</f>
        <v>0</v>
      </c>
      <c r="SO26">
        <f t="shared" ref="SO26" si="253">(SN25+SO25)/2</f>
        <v>0</v>
      </c>
      <c r="SP26">
        <f t="shared" ref="SP26" si="254">(SO25+SP25)/2</f>
        <v>0</v>
      </c>
      <c r="SQ26">
        <f t="shared" ref="SQ26" si="255">(SP25+SQ25)/2</f>
        <v>0</v>
      </c>
      <c r="SR26">
        <f t="shared" ref="SR26" si="256">(SQ25+SR25)/2</f>
        <v>0</v>
      </c>
      <c r="SS26">
        <f t="shared" ref="SS26" si="257">(SR25+SS25)/2</f>
        <v>0</v>
      </c>
      <c r="ST26">
        <f t="shared" ref="ST26" si="258">(SS25+ST25)/2</f>
        <v>0</v>
      </c>
      <c r="SU26">
        <f t="shared" ref="SU26" si="259">(ST25+SU25)/2</f>
        <v>0</v>
      </c>
      <c r="SV26">
        <f t="shared" ref="SV26" si="260">(SU25+SV25)/2</f>
        <v>0</v>
      </c>
      <c r="SW26">
        <f t="shared" ref="SW26" si="261">(SV25+SW25)/2</f>
        <v>0</v>
      </c>
      <c r="SX26">
        <f t="shared" ref="SX26" si="262">(SW25+SX25)/2</f>
        <v>0</v>
      </c>
      <c r="SY26">
        <f t="shared" ref="SY26" si="263">(SX25+SY25)/2</f>
        <v>0</v>
      </c>
      <c r="SZ26">
        <f t="shared" ref="SZ26" si="264">(SY25+SZ25)/2</f>
        <v>0</v>
      </c>
      <c r="TA26">
        <f t="shared" ref="TA26" si="265">(SZ25+TA25)/2</f>
        <v>0</v>
      </c>
      <c r="TB26">
        <f t="shared" ref="TB26" si="266">(TA25+TB25)/2</f>
        <v>0</v>
      </c>
      <c r="TC26">
        <f t="shared" ref="TC26" si="267">(TB25+TC25)/2</f>
        <v>0</v>
      </c>
      <c r="TD26">
        <f t="shared" ref="TD26" si="268">(TC25+TD25)/2</f>
        <v>0</v>
      </c>
      <c r="TE26">
        <f t="shared" ref="TE26" si="269">(TD25+TE25)/2</f>
        <v>0</v>
      </c>
      <c r="TF26">
        <f t="shared" ref="TF26" si="270">(TE25+TF25)/2</f>
        <v>0</v>
      </c>
      <c r="TG26">
        <f t="shared" ref="TG26" si="271">(TF25+TG25)/2</f>
        <v>0</v>
      </c>
      <c r="TH26">
        <f t="shared" ref="TH26" si="272">(TG25+TH25)/2</f>
        <v>0</v>
      </c>
      <c r="TI26">
        <f t="shared" ref="TI26" si="273">(TH25+TI25)/2</f>
        <v>0</v>
      </c>
      <c r="TJ26">
        <f t="shared" ref="TJ26" si="274">(TI25+TJ25)/2</f>
        <v>0</v>
      </c>
      <c r="TK26">
        <f t="shared" ref="TK26" si="275">(TJ25+TK25)/2</f>
        <v>0</v>
      </c>
      <c r="TL26">
        <f t="shared" ref="TL26" si="276">(TK25+TL25)/2</f>
        <v>0</v>
      </c>
      <c r="TM26">
        <f t="shared" ref="TM26" si="277">(TL25+TM25)/2</f>
        <v>0</v>
      </c>
      <c r="TN26">
        <f t="shared" ref="TN26" si="278">(TM25+TN25)/2</f>
        <v>0</v>
      </c>
      <c r="TO26">
        <f t="shared" ref="TO26" si="279">(TN25+TO25)/2</f>
        <v>0</v>
      </c>
      <c r="TP26">
        <f t="shared" ref="TP26" si="280">(TO25+TP25)/2</f>
        <v>0</v>
      </c>
      <c r="TQ26">
        <f t="shared" ref="TQ26" si="281">(TP25+TQ25)/2</f>
        <v>0</v>
      </c>
      <c r="TR26">
        <f t="shared" ref="TR26" si="282">(TQ25+TR25)/2</f>
        <v>0</v>
      </c>
      <c r="TS26">
        <f t="shared" ref="TS26" si="283">(TR25+TS25)/2</f>
        <v>0</v>
      </c>
      <c r="TT26">
        <f t="shared" ref="TT26" si="284">(TS25+TT25)/2</f>
        <v>0</v>
      </c>
      <c r="TU26">
        <f t="shared" ref="TU26" si="285">(TT25+TU25)/2</f>
        <v>0</v>
      </c>
      <c r="TV26">
        <f t="shared" ref="TV26" si="286">(TU25+TV25)/2</f>
        <v>0</v>
      </c>
      <c r="TW26">
        <f t="shared" ref="TW26" si="287">(TV25+TW25)/2</f>
        <v>0</v>
      </c>
      <c r="TX26">
        <f t="shared" ref="TX26" si="288">(TW25+TX25)/2</f>
        <v>0</v>
      </c>
      <c r="TY26">
        <f t="shared" ref="TY26" si="289">(TX25+TY25)/2</f>
        <v>0</v>
      </c>
      <c r="TZ26">
        <f t="shared" ref="TZ26" si="290">(TY25+TZ25)/2</f>
        <v>0</v>
      </c>
      <c r="UA26">
        <f t="shared" ref="UA26" si="291">(TZ25+UA25)/2</f>
        <v>0</v>
      </c>
      <c r="UB26">
        <f t="shared" ref="UB26" si="292">(UA25+UB25)/2</f>
        <v>0</v>
      </c>
      <c r="UC26">
        <f t="shared" ref="UC26" si="293">(UB25+UC25)/2</f>
        <v>0</v>
      </c>
      <c r="UD26">
        <f t="shared" ref="UD26" si="294">(UC25+UD25)/2</f>
        <v>0</v>
      </c>
      <c r="UE26">
        <f t="shared" ref="UE26" si="295">(UD25+UE25)/2</f>
        <v>0</v>
      </c>
      <c r="UF26">
        <f t="shared" ref="UF26" si="296">(UE25+UF25)/2</f>
        <v>0</v>
      </c>
      <c r="UG26">
        <f t="shared" ref="UG26" si="297">(UF25+UG25)/2</f>
        <v>0</v>
      </c>
      <c r="UH26">
        <f t="shared" ref="UH26" si="298">(UG25+UH25)/2</f>
        <v>0</v>
      </c>
      <c r="UI26">
        <f t="shared" ref="UI26" si="299">(UH25+UI25)/2</f>
        <v>0</v>
      </c>
      <c r="UJ26">
        <f t="shared" ref="UJ26" si="300">(UI25+UJ25)/2</f>
        <v>0</v>
      </c>
      <c r="UK26">
        <f t="shared" ref="UK26" si="301">(UJ25+UK25)/2</f>
        <v>0</v>
      </c>
      <c r="UL26">
        <f t="shared" ref="UL26" si="302">(UK25+UL25)/2</f>
        <v>0</v>
      </c>
      <c r="UM26">
        <f t="shared" ref="UM26" si="303">(UL25+UM25)/2</f>
        <v>0</v>
      </c>
      <c r="UN26">
        <f t="shared" ref="UN26" si="304">(UM25+UN25)/2</f>
        <v>0</v>
      </c>
      <c r="UO26">
        <f t="shared" ref="UO26" si="305">(UN25+UO25)/2</f>
        <v>0</v>
      </c>
      <c r="UP26">
        <f t="shared" ref="UP26" si="306">(UO25+UP25)/2</f>
        <v>0</v>
      </c>
      <c r="UQ26">
        <f t="shared" ref="UQ26" si="307">(UP25+UQ25)/2</f>
        <v>0</v>
      </c>
      <c r="UR26">
        <f t="shared" ref="UR26" si="308">(UQ25+UR25)/2</f>
        <v>0</v>
      </c>
      <c r="US26">
        <f t="shared" ref="US26" si="309">(UR25+US25)/2</f>
        <v>0</v>
      </c>
      <c r="UT26">
        <f t="shared" ref="UT26" si="310">(US25+UT25)/2</f>
        <v>0</v>
      </c>
      <c r="UU26">
        <f t="shared" ref="UU26" si="311">(UT25+UU25)/2</f>
        <v>0</v>
      </c>
      <c r="UV26">
        <f t="shared" ref="UV26" si="312">(UU25+UV25)/2</f>
        <v>0</v>
      </c>
      <c r="UW26">
        <f t="shared" ref="UW26" si="313">(UV25+UW25)/2</f>
        <v>0</v>
      </c>
      <c r="UX26">
        <f t="shared" ref="UX26" si="314">(UW25+UX25)/2</f>
        <v>0</v>
      </c>
      <c r="UY26">
        <f t="shared" ref="UY26" si="315">(UX25+UY25)/2</f>
        <v>0</v>
      </c>
      <c r="UZ26">
        <f t="shared" ref="UZ26" si="316">(UY25+UZ25)/2</f>
        <v>0</v>
      </c>
      <c r="VA26">
        <f t="shared" ref="VA26" si="317">(UZ25+VA25)/2</f>
        <v>0</v>
      </c>
      <c r="VB26">
        <f t="shared" ref="VB26" si="318">(VA25+VB25)/2</f>
        <v>0</v>
      </c>
      <c r="VC26">
        <f t="shared" ref="VC26" si="319">(VB25+VC25)/2</f>
        <v>0</v>
      </c>
      <c r="VD26">
        <f t="shared" ref="VD26" si="320">(VC25+VD25)/2</f>
        <v>0</v>
      </c>
      <c r="VE26">
        <f t="shared" ref="VE26" si="321">(VD25+VE25)/2</f>
        <v>0</v>
      </c>
      <c r="VF26">
        <f t="shared" ref="VF26" si="322">(VE25+VF25)/2</f>
        <v>0</v>
      </c>
      <c r="VG26">
        <f t="shared" ref="VG26" si="323">(VF25+VG25)/2</f>
        <v>0</v>
      </c>
      <c r="VH26">
        <f t="shared" ref="VH26" si="324">(VG25+VH25)/2</f>
        <v>0</v>
      </c>
      <c r="VI26">
        <f t="shared" ref="VI26" si="325">(VH25+VI25)/2</f>
        <v>0</v>
      </c>
      <c r="VJ26">
        <f t="shared" ref="VJ26" si="326">(VI25+VJ25)/2</f>
        <v>0</v>
      </c>
      <c r="VK26">
        <f t="shared" ref="VK26" si="327">(VJ25+VK25)/2</f>
        <v>0</v>
      </c>
      <c r="VL26">
        <f t="shared" ref="VL26" si="328">(VK25+VL25)/2</f>
        <v>0</v>
      </c>
      <c r="VM26">
        <f t="shared" ref="VM26" si="329">(VL25+VM25)/2</f>
        <v>0</v>
      </c>
      <c r="VN26">
        <f t="shared" ref="VN26" si="330">(VM25+VN25)/2</f>
        <v>0</v>
      </c>
      <c r="VO26">
        <f t="shared" ref="VO26" si="331">(VN25+VO25)/2</f>
        <v>0</v>
      </c>
      <c r="VP26">
        <f t="shared" ref="VP26" si="332">(VO25+VP25)/2</f>
        <v>0</v>
      </c>
      <c r="VQ26">
        <f t="shared" ref="VQ26" si="333">(VP25+VQ25)/2</f>
        <v>0</v>
      </c>
      <c r="VR26">
        <f t="shared" ref="VR26" si="334">(VQ25+VR25)/2</f>
        <v>0</v>
      </c>
      <c r="VS26">
        <f t="shared" ref="VS26" si="335">(VR25+VS25)/2</f>
        <v>0</v>
      </c>
      <c r="VT26">
        <f t="shared" ref="VT26" si="336">(VS25+VT25)/2</f>
        <v>0</v>
      </c>
      <c r="VU26">
        <f t="shared" ref="VU26" si="337">(VT25+VU25)/2</f>
        <v>0</v>
      </c>
      <c r="VV26">
        <f t="shared" ref="VV26" si="338">(VU25+VV25)/2</f>
        <v>0</v>
      </c>
      <c r="VW26">
        <f t="shared" ref="VW26" si="339">(VV25+VW25)/2</f>
        <v>0</v>
      </c>
      <c r="VX26">
        <f t="shared" ref="VX26" si="340">(VW25+VX25)/2</f>
        <v>0</v>
      </c>
      <c r="VY26">
        <f t="shared" ref="VY26" si="341">(VX25+VY25)/2</f>
        <v>0</v>
      </c>
      <c r="VZ26">
        <f t="shared" ref="VZ26" si="342">(VY25+VZ25)/2</f>
        <v>0</v>
      </c>
      <c r="WA26">
        <f t="shared" ref="WA26" si="343">(VZ25+WA25)/2</f>
        <v>0</v>
      </c>
      <c r="WB26">
        <f t="shared" ref="WB26" si="344">(WA25+WB25)/2</f>
        <v>0</v>
      </c>
      <c r="WC26">
        <f t="shared" ref="WC26" si="345">(WB25+WC25)/2</f>
        <v>0</v>
      </c>
      <c r="WD26">
        <f t="shared" ref="WD26" si="346">(WC25+WD25)/2</f>
        <v>0</v>
      </c>
      <c r="WE26">
        <f t="shared" ref="WE26" si="347">(WD25+WE25)/2</f>
        <v>0</v>
      </c>
      <c r="WF26">
        <f t="shared" ref="WF26" si="348">(WE25+WF25)/2</f>
        <v>0</v>
      </c>
      <c r="WG26">
        <f t="shared" ref="WG26" si="349">(WF25+WG25)/2</f>
        <v>0</v>
      </c>
      <c r="WH26">
        <f t="shared" ref="WH26" si="350">(WG25+WH25)/2</f>
        <v>0</v>
      </c>
      <c r="WI26">
        <f t="shared" ref="WI26" si="351">(WH25+WI25)/2</f>
        <v>0</v>
      </c>
      <c r="WJ26">
        <f t="shared" ref="WJ26" si="352">(WI25+WJ25)/2</f>
        <v>0</v>
      </c>
      <c r="WK26">
        <f t="shared" ref="WK26" si="353">(WJ25+WK25)/2</f>
        <v>0</v>
      </c>
      <c r="WL26">
        <f t="shared" ref="WL26" si="354">(WK25+WL25)/2</f>
        <v>0</v>
      </c>
      <c r="WM26">
        <f t="shared" ref="WM26" si="355">(WL25+WM25)/2</f>
        <v>0</v>
      </c>
      <c r="WN26">
        <f t="shared" ref="WN26" si="356">(WM25+WN25)/2</f>
        <v>0</v>
      </c>
      <c r="WO26">
        <f t="shared" ref="WO26" si="357">(WN25+WO25)/2</f>
        <v>0</v>
      </c>
      <c r="WP26">
        <f t="shared" ref="WP26" si="358">(WO25+WP25)/2</f>
        <v>0</v>
      </c>
      <c r="WQ26">
        <f t="shared" ref="WQ26" si="359">(WP25+WQ25)/2</f>
        <v>0</v>
      </c>
      <c r="WR26">
        <f t="shared" ref="WR26" si="360">(WQ25+WR25)/2</f>
        <v>0</v>
      </c>
      <c r="WS26">
        <f t="shared" ref="WS26" si="361">(WR25+WS25)/2</f>
        <v>0</v>
      </c>
      <c r="WT26">
        <f t="shared" ref="WT26" si="362">(WS25+WT25)/2</f>
        <v>0</v>
      </c>
      <c r="WU26">
        <f t="shared" ref="WU26" si="363">(WT25+WU25)/2</f>
        <v>0</v>
      </c>
      <c r="WV26">
        <f t="shared" ref="WV26" si="364">(WU25+WV25)/2</f>
        <v>0</v>
      </c>
      <c r="WW26">
        <f t="shared" ref="WW26" si="365">(WV25+WW25)/2</f>
        <v>0</v>
      </c>
      <c r="WX26">
        <f t="shared" ref="WX26" si="366">(WW25+WX25)/2</f>
        <v>0</v>
      </c>
      <c r="WY26">
        <f t="shared" ref="WY26" si="367">(WX25+WY25)/2</f>
        <v>0</v>
      </c>
      <c r="WZ26">
        <f t="shared" ref="WZ26" si="368">(WY25+WZ25)/2</f>
        <v>0</v>
      </c>
      <c r="XA26">
        <f t="shared" ref="XA26" si="369">(WZ25+XA25)/2</f>
        <v>0</v>
      </c>
      <c r="XB26">
        <f t="shared" ref="XB26" si="370">(XA25+XB25)/2</f>
        <v>0</v>
      </c>
      <c r="XC26">
        <f t="shared" ref="XC26" si="371">(XB25+XC25)/2</f>
        <v>0</v>
      </c>
      <c r="XD26">
        <f t="shared" ref="XD26" si="372">(XC25+XD25)/2</f>
        <v>0</v>
      </c>
      <c r="XE26">
        <f t="shared" ref="XE26" si="373">(XD25+XE25)/2</f>
        <v>0</v>
      </c>
      <c r="XF26">
        <f t="shared" ref="XF26" si="374">(XE25+XF25)/2</f>
        <v>0</v>
      </c>
      <c r="XG26">
        <f t="shared" ref="XG26" si="375">(XF25+XG25)/2</f>
        <v>0</v>
      </c>
      <c r="XH26">
        <f t="shared" ref="XH26" si="376">(XG25+XH25)/2</f>
        <v>0</v>
      </c>
      <c r="XI26">
        <f t="shared" ref="XI26" si="377">(XH25+XI25)/2</f>
        <v>0</v>
      </c>
      <c r="XJ26">
        <f t="shared" ref="XJ26" si="378">(XI25+XJ25)/2</f>
        <v>0</v>
      </c>
      <c r="XK26">
        <f t="shared" ref="XK26" si="379">(XJ25+XK25)/2</f>
        <v>0</v>
      </c>
      <c r="XL26">
        <f t="shared" ref="XL26" si="380">(XK25+XL25)/2</f>
        <v>0</v>
      </c>
      <c r="XM26">
        <f t="shared" ref="XM26" si="381">(XL25+XM25)/2</f>
        <v>0</v>
      </c>
      <c r="XN26">
        <f t="shared" ref="XN26" si="382">(XM25+XN25)/2</f>
        <v>0</v>
      </c>
      <c r="XO26">
        <f t="shared" ref="XO26" si="383">(XN25+XO25)/2</f>
        <v>0</v>
      </c>
      <c r="XP26">
        <f t="shared" ref="XP26" si="384">(XO25+XP25)/2</f>
        <v>0</v>
      </c>
      <c r="XQ26">
        <f t="shared" ref="XQ26" si="385">(XP25+XQ25)/2</f>
        <v>0</v>
      </c>
      <c r="XR26">
        <f t="shared" ref="XR26" si="386">(XQ25+XR25)/2</f>
        <v>0</v>
      </c>
      <c r="XS26">
        <f t="shared" ref="XS26" si="387">(XR25+XS25)/2</f>
        <v>0</v>
      </c>
      <c r="XT26">
        <f t="shared" ref="XT26" si="388">(XS25+XT25)/2</f>
        <v>0</v>
      </c>
      <c r="XU26">
        <f t="shared" ref="XU26" si="389">(XT25+XU25)/2</f>
        <v>0</v>
      </c>
      <c r="XV26">
        <f t="shared" ref="XV26" si="390">(XU25+XV25)/2</f>
        <v>0</v>
      </c>
      <c r="XW26">
        <f t="shared" ref="XW26" si="391">(XV25+XW25)/2</f>
        <v>0</v>
      </c>
      <c r="XX26">
        <f t="shared" ref="XX26" si="392">(XW25+XX25)/2</f>
        <v>0</v>
      </c>
      <c r="XY26">
        <f t="shared" ref="XY26" si="393">(XX25+XY25)/2</f>
        <v>0</v>
      </c>
      <c r="XZ26">
        <f t="shared" ref="XZ26" si="394">(XY25+XZ25)/2</f>
        <v>0</v>
      </c>
      <c r="YA26">
        <f t="shared" ref="YA26" si="395">(XZ25+YA25)/2</f>
        <v>0</v>
      </c>
      <c r="YB26">
        <f t="shared" ref="YB26" si="396">(YA25+YB25)/2</f>
        <v>0</v>
      </c>
      <c r="YC26">
        <f t="shared" ref="YC26" si="397">(YB25+YC25)/2</f>
        <v>0</v>
      </c>
      <c r="YD26">
        <f t="shared" ref="YD26" si="398">(YC25+YD25)/2</f>
        <v>0</v>
      </c>
      <c r="YE26">
        <f t="shared" ref="YE26" si="399">(YD25+YE25)/2</f>
        <v>0</v>
      </c>
      <c r="YF26">
        <f t="shared" ref="YF26" si="400">(YE25+YF25)/2</f>
        <v>0</v>
      </c>
      <c r="YG26">
        <f t="shared" ref="YG26" si="401">(YF25+YG25)/2</f>
        <v>0</v>
      </c>
      <c r="YH26">
        <f t="shared" ref="YH26" si="402">(YG25+YH25)/2</f>
        <v>0</v>
      </c>
      <c r="YI26">
        <f t="shared" ref="YI26" si="403">(YH25+YI25)/2</f>
        <v>0</v>
      </c>
      <c r="YJ26">
        <f t="shared" ref="YJ26" si="404">(YI25+YJ25)/2</f>
        <v>0</v>
      </c>
      <c r="YK26">
        <f t="shared" ref="YK26" si="405">(YJ25+YK25)/2</f>
        <v>0</v>
      </c>
      <c r="YL26">
        <f t="shared" ref="YL26" si="406">(YK25+YL25)/2</f>
        <v>0</v>
      </c>
      <c r="YM26">
        <f t="shared" ref="YM26" si="407">(YL25+YM25)/2</f>
        <v>0</v>
      </c>
      <c r="YN26">
        <f t="shared" ref="YN26" si="408">(YM25+YN25)/2</f>
        <v>0</v>
      </c>
      <c r="YO26">
        <f t="shared" ref="YO26" si="409">(YN25+YO25)/2</f>
        <v>0</v>
      </c>
      <c r="YP26">
        <f t="shared" ref="YP26" si="410">(YO25+YP25)/2</f>
        <v>0</v>
      </c>
      <c r="YQ26">
        <f t="shared" ref="YQ26" si="411">(YP25+YQ25)/2</f>
        <v>0</v>
      </c>
      <c r="YR26">
        <f t="shared" ref="YR26" si="412">(YQ25+YR25)/2</f>
        <v>0</v>
      </c>
      <c r="YS26">
        <f t="shared" ref="YS26" si="413">(YR25+YS25)/2</f>
        <v>0</v>
      </c>
      <c r="YT26">
        <f t="shared" ref="YT26" si="414">(YS25+YT25)/2</f>
        <v>0</v>
      </c>
      <c r="YU26">
        <f t="shared" ref="YU26" si="415">(YT25+YU25)/2</f>
        <v>0</v>
      </c>
      <c r="YV26">
        <f t="shared" ref="YV26" si="416">(YU25+YV25)/2</f>
        <v>0</v>
      </c>
      <c r="YW26">
        <f t="shared" ref="YW26" si="417">(YV25+YW25)/2</f>
        <v>0</v>
      </c>
      <c r="YX26">
        <f t="shared" ref="YX26" si="418">(YW25+YX25)/2</f>
        <v>0</v>
      </c>
      <c r="YY26">
        <f t="shared" ref="YY26" si="419">(YX25+YY25)/2</f>
        <v>0</v>
      </c>
      <c r="YZ26">
        <f t="shared" ref="YZ26" si="420">(YY25+YZ25)/2</f>
        <v>0</v>
      </c>
      <c r="ZA26">
        <f t="shared" ref="ZA26" si="421">(YZ25+ZA25)/2</f>
        <v>0</v>
      </c>
      <c r="ZB26">
        <f t="shared" ref="ZB26" si="422">(ZA25+ZB25)/2</f>
        <v>0</v>
      </c>
      <c r="ZC26">
        <f t="shared" ref="ZC26" si="423">(ZB25+ZC25)/2</f>
        <v>0</v>
      </c>
      <c r="ZD26">
        <f t="shared" ref="ZD26" si="424">(ZC25+ZD25)/2</f>
        <v>0</v>
      </c>
      <c r="ZE26">
        <f t="shared" ref="ZE26" si="425">(ZD25+ZE25)/2</f>
        <v>0</v>
      </c>
      <c r="ZF26">
        <f t="shared" ref="ZF26" si="426">(ZE25+ZF25)/2</f>
        <v>0</v>
      </c>
      <c r="ZG26">
        <f t="shared" ref="ZG26" si="427">(ZF25+ZG25)/2</f>
        <v>0</v>
      </c>
      <c r="ZH26">
        <f t="shared" ref="ZH26" si="428">(ZG25+ZH25)/2</f>
        <v>0</v>
      </c>
      <c r="ZI26">
        <f t="shared" ref="ZI26" si="429">(ZH25+ZI25)/2</f>
        <v>0</v>
      </c>
      <c r="ZJ26">
        <f t="shared" ref="ZJ26" si="430">(ZI25+ZJ25)/2</f>
        <v>0</v>
      </c>
      <c r="ZK26">
        <f t="shared" ref="ZK26" si="431">(ZJ25+ZK25)/2</f>
        <v>0</v>
      </c>
      <c r="ZL26">
        <f t="shared" ref="ZL26" si="432">(ZK25+ZL25)/2</f>
        <v>0</v>
      </c>
      <c r="ZM26">
        <f t="shared" ref="ZM26" si="433">(ZL25+ZM25)/2</f>
        <v>0</v>
      </c>
      <c r="ZN26">
        <f t="shared" ref="ZN26" si="434">(ZM25+ZN25)/2</f>
        <v>0</v>
      </c>
      <c r="ZO26">
        <f t="shared" ref="ZO26" si="435">(ZN25+ZO25)/2</f>
        <v>0</v>
      </c>
      <c r="ZP26">
        <f t="shared" ref="ZP26" si="436">(ZO25+ZP25)/2</f>
        <v>0</v>
      </c>
      <c r="ZQ26">
        <f t="shared" ref="ZQ26" si="437">(ZP25+ZQ25)/2</f>
        <v>0</v>
      </c>
      <c r="ZR26">
        <f t="shared" ref="ZR26" si="438">(ZQ25+ZR25)/2</f>
        <v>0</v>
      </c>
      <c r="ZS26">
        <f t="shared" ref="ZS26" si="439">(ZR25+ZS25)/2</f>
        <v>0</v>
      </c>
      <c r="ZT26">
        <f t="shared" ref="ZT26" si="440">(ZS25+ZT25)/2</f>
        <v>0</v>
      </c>
      <c r="ZU26">
        <f t="shared" ref="ZU26" si="441">(ZT25+ZU25)/2</f>
        <v>0</v>
      </c>
      <c r="ZV26">
        <f t="shared" ref="ZV26" si="442">(ZU25+ZV25)/2</f>
        <v>0</v>
      </c>
      <c r="ZW26">
        <f t="shared" ref="ZW26" si="443">(ZV25+ZW25)/2</f>
        <v>0</v>
      </c>
      <c r="ZX26">
        <f t="shared" ref="ZX26" si="444">(ZW25+ZX25)/2</f>
        <v>0</v>
      </c>
      <c r="ZY26">
        <f t="shared" ref="ZY26" si="445">(ZX25+ZY25)/2</f>
        <v>0</v>
      </c>
      <c r="ZZ26">
        <f t="shared" ref="ZZ26" si="446">(ZY25+ZZ25)/2</f>
        <v>0</v>
      </c>
      <c r="AAA26">
        <f t="shared" ref="AAA26" si="447">(ZZ25+AAA25)/2</f>
        <v>0</v>
      </c>
      <c r="AAB26">
        <f t="shared" ref="AAB26" si="448">(AAA25+AAB25)/2</f>
        <v>0</v>
      </c>
      <c r="AAC26">
        <f t="shared" ref="AAC26" si="449">(AAB25+AAC25)/2</f>
        <v>0</v>
      </c>
      <c r="AAD26">
        <f t="shared" ref="AAD26" si="450">(AAC25+AAD25)/2</f>
        <v>0</v>
      </c>
      <c r="AAE26">
        <f t="shared" ref="AAE26" si="451">(AAD25+AAE25)/2</f>
        <v>0</v>
      </c>
      <c r="AAF26">
        <f t="shared" ref="AAF26" si="452">(AAE25+AAF25)/2</f>
        <v>0</v>
      </c>
      <c r="AAG26">
        <f t="shared" ref="AAG26" si="453">(AAF25+AAG25)/2</f>
        <v>0</v>
      </c>
      <c r="AAH26">
        <f t="shared" ref="AAH26" si="454">(AAG25+AAH25)/2</f>
        <v>0</v>
      </c>
      <c r="AAI26">
        <f t="shared" ref="AAI26" si="455">(AAH25+AAI25)/2</f>
        <v>0</v>
      </c>
      <c r="AAJ26">
        <f t="shared" ref="AAJ26" si="456">(AAI25+AAJ25)/2</f>
        <v>0</v>
      </c>
      <c r="AAK26">
        <f t="shared" ref="AAK26" si="457">(AAJ25+AAK25)/2</f>
        <v>0</v>
      </c>
      <c r="AAL26">
        <f t="shared" ref="AAL26" si="458">(AAK25+AAL25)/2</f>
        <v>0</v>
      </c>
      <c r="AAM26">
        <f t="shared" ref="AAM26" si="459">(AAL25+AAM25)/2</f>
        <v>0</v>
      </c>
      <c r="AAN26">
        <f t="shared" ref="AAN26" si="460">(AAM25+AAN25)/2</f>
        <v>0</v>
      </c>
      <c r="AAO26">
        <f t="shared" ref="AAO26" si="461">(AAN25+AAO25)/2</f>
        <v>0</v>
      </c>
      <c r="AAP26">
        <f t="shared" ref="AAP26" si="462">(AAO25+AAP25)/2</f>
        <v>0</v>
      </c>
      <c r="AAQ26">
        <f t="shared" ref="AAQ26" si="463">(AAP25+AAQ25)/2</f>
        <v>0</v>
      </c>
      <c r="AAR26">
        <f t="shared" ref="AAR26" si="464">(AAQ25+AAR25)/2</f>
        <v>0</v>
      </c>
      <c r="AAS26">
        <f t="shared" ref="AAS26" si="465">(AAR25+AAS25)/2</f>
        <v>0</v>
      </c>
      <c r="AAT26">
        <f t="shared" ref="AAT26" si="466">(AAS25+AAT25)/2</f>
        <v>0</v>
      </c>
      <c r="AAU26">
        <f t="shared" ref="AAU26" si="467">(AAT25+AAU25)/2</f>
        <v>0</v>
      </c>
      <c r="AAV26">
        <f t="shared" ref="AAV26" si="468">(AAU25+AAV25)/2</f>
        <v>0</v>
      </c>
      <c r="AAW26">
        <f t="shared" ref="AAW26" si="469">(AAV25+AAW25)/2</f>
        <v>0</v>
      </c>
      <c r="AAX26">
        <f t="shared" ref="AAX26" si="470">(AAW25+AAX25)/2</f>
        <v>0</v>
      </c>
      <c r="AAY26">
        <f t="shared" ref="AAY26" si="471">(AAX25+AAY25)/2</f>
        <v>0</v>
      </c>
      <c r="AAZ26">
        <f t="shared" ref="AAZ26" si="472">(AAY25+AAZ25)/2</f>
        <v>0</v>
      </c>
      <c r="ABA26">
        <f t="shared" ref="ABA26" si="473">(AAZ25+ABA25)/2</f>
        <v>0</v>
      </c>
      <c r="ABB26">
        <f t="shared" ref="ABB26" si="474">(ABA25+ABB25)/2</f>
        <v>0</v>
      </c>
      <c r="ABC26">
        <f t="shared" ref="ABC26" si="475">(ABB25+ABC25)/2</f>
        <v>0</v>
      </c>
      <c r="ABD26">
        <f t="shared" ref="ABD26" si="476">(ABC25+ABD25)/2</f>
        <v>0</v>
      </c>
      <c r="ABE26">
        <f t="shared" ref="ABE26" si="477">(ABD25+ABE25)/2</f>
        <v>0</v>
      </c>
      <c r="ABF26">
        <f t="shared" ref="ABF26" si="478">(ABE25+ABF25)/2</f>
        <v>0</v>
      </c>
      <c r="ABG26">
        <f t="shared" ref="ABG26" si="479">(ABF25+ABG25)/2</f>
        <v>0</v>
      </c>
      <c r="ABH26">
        <f t="shared" ref="ABH26" si="480">(ABG25+ABH25)/2</f>
        <v>0</v>
      </c>
      <c r="ABI26">
        <f t="shared" ref="ABI26" si="481">(ABH25+ABI25)/2</f>
        <v>0</v>
      </c>
      <c r="ABJ26">
        <f t="shared" ref="ABJ26" si="482">(ABI25+ABJ25)/2</f>
        <v>0</v>
      </c>
      <c r="ABK26">
        <f t="shared" ref="ABK26" si="483">(ABJ25+ABK25)/2</f>
        <v>0</v>
      </c>
      <c r="ABL26">
        <f t="shared" ref="ABL26" si="484">(ABK25+ABL25)/2</f>
        <v>0</v>
      </c>
      <c r="ABM26">
        <f t="shared" ref="ABM26" si="485">(ABL25+ABM25)/2</f>
        <v>0</v>
      </c>
      <c r="ABN26">
        <f t="shared" ref="ABN26" si="486">(ABM25+ABN25)/2</f>
        <v>0</v>
      </c>
      <c r="ABO26">
        <f t="shared" ref="ABO26" si="487">(ABN25+ABO25)/2</f>
        <v>0</v>
      </c>
      <c r="ABP26">
        <f t="shared" ref="ABP26" si="488">(ABO25+ABP25)/2</f>
        <v>0</v>
      </c>
      <c r="ABQ26">
        <f t="shared" ref="ABQ26" si="489">(ABP25+ABQ25)/2</f>
        <v>0</v>
      </c>
      <c r="ABR26">
        <f t="shared" ref="ABR26" si="490">(ABQ25+ABR25)/2</f>
        <v>0</v>
      </c>
      <c r="ABS26">
        <f t="shared" ref="ABS26" si="491">(ABR25+ABS25)/2</f>
        <v>0</v>
      </c>
      <c r="ABT26">
        <f t="shared" ref="ABT26" si="492">(ABS25+ABT25)/2</f>
        <v>0</v>
      </c>
      <c r="ABU26">
        <f t="shared" ref="ABU26" si="493">(ABT25+ABU25)/2</f>
        <v>0</v>
      </c>
      <c r="ABV26">
        <f t="shared" ref="ABV26" si="494">(ABU25+ABV25)/2</f>
        <v>0</v>
      </c>
      <c r="ABW26">
        <f t="shared" ref="ABW26" si="495">(ABV25+ABW25)/2</f>
        <v>0</v>
      </c>
      <c r="ABX26">
        <f t="shared" ref="ABX26" si="496">(ABW25+ABX25)/2</f>
        <v>0</v>
      </c>
      <c r="ABY26">
        <f t="shared" ref="ABY26" si="497">(ABX25+ABY25)/2</f>
        <v>0</v>
      </c>
      <c r="ABZ26">
        <f t="shared" ref="ABZ26" si="498">(ABY25+ABZ25)/2</f>
        <v>0</v>
      </c>
      <c r="ACA26">
        <f t="shared" ref="ACA26" si="499">(ABZ25+ACA25)/2</f>
        <v>0</v>
      </c>
      <c r="ACB26">
        <f t="shared" ref="ACB26" si="500">(ACA25+ACB25)/2</f>
        <v>0</v>
      </c>
      <c r="ACC26">
        <f t="shared" ref="ACC26" si="501">(ACB25+ACC25)/2</f>
        <v>0</v>
      </c>
      <c r="ACD26">
        <f t="shared" ref="ACD26" si="502">(ACC25+ACD25)/2</f>
        <v>0</v>
      </c>
      <c r="ACE26">
        <f t="shared" ref="ACE26" si="503">(ACD25+ACE25)/2</f>
        <v>0</v>
      </c>
      <c r="ACF26">
        <f t="shared" ref="ACF26" si="504">(ACE25+ACF25)/2</f>
        <v>0</v>
      </c>
      <c r="ACG26">
        <f t="shared" ref="ACG26" si="505">(ACF25+ACG25)/2</f>
        <v>0</v>
      </c>
      <c r="ACH26">
        <f t="shared" ref="ACH26" si="506">(ACG25+ACH25)/2</f>
        <v>0</v>
      </c>
      <c r="ACI26">
        <f t="shared" ref="ACI26" si="507">(ACH25+ACI25)/2</f>
        <v>0</v>
      </c>
      <c r="ACJ26">
        <f t="shared" ref="ACJ26" si="508">(ACI25+ACJ25)/2</f>
        <v>0</v>
      </c>
      <c r="ACK26">
        <f t="shared" ref="ACK26" si="509">(ACJ25+ACK25)/2</f>
        <v>0</v>
      </c>
      <c r="ACL26">
        <f t="shared" ref="ACL26" si="510">(ACK25+ACL25)/2</f>
        <v>0</v>
      </c>
      <c r="ACM26">
        <f t="shared" ref="ACM26" si="511">(ACL25+ACM25)/2</f>
        <v>0</v>
      </c>
      <c r="ACN26">
        <f t="shared" ref="ACN26" si="512">(ACM25+ACN25)/2</f>
        <v>0</v>
      </c>
      <c r="ACO26">
        <f t="shared" ref="ACO26" si="513">(ACN25+ACO25)/2</f>
        <v>0</v>
      </c>
      <c r="ACP26">
        <f t="shared" ref="ACP26" si="514">(ACO25+ACP25)/2</f>
        <v>0</v>
      </c>
      <c r="ACQ26">
        <f t="shared" ref="ACQ26" si="515">(ACP25+ACQ25)/2</f>
        <v>0</v>
      </c>
      <c r="ACR26">
        <f t="shared" ref="ACR26" si="516">(ACQ25+ACR25)/2</f>
        <v>0</v>
      </c>
      <c r="ACS26">
        <f t="shared" ref="ACS26" si="517">(ACR25+ACS25)/2</f>
        <v>0</v>
      </c>
      <c r="ACT26">
        <f t="shared" ref="ACT26" si="518">(ACS25+ACT25)/2</f>
        <v>0</v>
      </c>
      <c r="ACU26">
        <f t="shared" ref="ACU26" si="519">(ACT25+ACU25)/2</f>
        <v>0</v>
      </c>
      <c r="ACV26">
        <f t="shared" ref="ACV26" si="520">(ACU25+ACV25)/2</f>
        <v>0</v>
      </c>
      <c r="ACW26">
        <f t="shared" ref="ACW26" si="521">(ACV25+ACW25)/2</f>
        <v>0</v>
      </c>
      <c r="ACX26">
        <f t="shared" ref="ACX26" si="522">(ACW25+ACX25)/2</f>
        <v>0</v>
      </c>
      <c r="ACY26">
        <f t="shared" ref="ACY26" si="523">(ACX25+ACY25)/2</f>
        <v>0</v>
      </c>
      <c r="ACZ26">
        <f t="shared" ref="ACZ26" si="524">(ACY25+ACZ25)/2</f>
        <v>0</v>
      </c>
      <c r="ADA26">
        <f t="shared" ref="ADA26" si="525">(ACZ25+ADA25)/2</f>
        <v>0</v>
      </c>
      <c r="ADB26">
        <f t="shared" ref="ADB26" si="526">(ADA25+ADB25)/2</f>
        <v>0</v>
      </c>
      <c r="ADC26">
        <f t="shared" ref="ADC26" si="527">(ADB25+ADC25)/2</f>
        <v>0</v>
      </c>
      <c r="ADD26">
        <f t="shared" ref="ADD26" si="528">(ADC25+ADD25)/2</f>
        <v>0</v>
      </c>
      <c r="ADE26">
        <f t="shared" ref="ADE26" si="529">(ADD25+ADE25)/2</f>
        <v>0</v>
      </c>
      <c r="ADF26">
        <f t="shared" ref="ADF26" si="530">(ADE25+ADF25)/2</f>
        <v>0</v>
      </c>
      <c r="ADG26">
        <f t="shared" ref="ADG26" si="531">(ADF25+ADG25)/2</f>
        <v>0</v>
      </c>
      <c r="ADH26">
        <f t="shared" ref="ADH26" si="532">(ADG25+ADH25)/2</f>
        <v>0</v>
      </c>
      <c r="ADI26">
        <f t="shared" ref="ADI26" si="533">(ADH25+ADI25)/2</f>
        <v>0</v>
      </c>
      <c r="ADJ26">
        <f t="shared" ref="ADJ26" si="534">(ADI25+ADJ25)/2</f>
        <v>0</v>
      </c>
      <c r="ADK26">
        <f t="shared" ref="ADK26" si="535">(ADJ25+ADK25)/2</f>
        <v>0</v>
      </c>
      <c r="ADL26">
        <f t="shared" ref="ADL26" si="536">(ADK25+ADL25)/2</f>
        <v>0</v>
      </c>
      <c r="ADM26">
        <f t="shared" ref="ADM26" si="537">(ADL25+ADM25)/2</f>
        <v>0</v>
      </c>
      <c r="ADN26">
        <f t="shared" ref="ADN26" si="538">(ADM25+ADN25)/2</f>
        <v>0</v>
      </c>
      <c r="ADO26">
        <f t="shared" ref="ADO26" si="539">(ADN25+ADO25)/2</f>
        <v>0</v>
      </c>
      <c r="ADP26">
        <f t="shared" ref="ADP26" si="540">(ADO25+ADP25)/2</f>
        <v>0</v>
      </c>
      <c r="ADQ26">
        <f t="shared" ref="ADQ26" si="541">(ADP25+ADQ25)/2</f>
        <v>0</v>
      </c>
      <c r="ADR26">
        <f t="shared" ref="ADR26" si="542">(ADQ25+ADR25)/2</f>
        <v>0</v>
      </c>
      <c r="ADS26">
        <f t="shared" ref="ADS26" si="543">(ADR25+ADS25)/2</f>
        <v>0</v>
      </c>
      <c r="ADT26">
        <f t="shared" ref="ADT26" si="544">(ADS25+ADT25)/2</f>
        <v>0</v>
      </c>
      <c r="ADU26">
        <f t="shared" ref="ADU26" si="545">(ADT25+ADU25)/2</f>
        <v>0</v>
      </c>
      <c r="ADV26">
        <f t="shared" ref="ADV26" si="546">(ADU25+ADV25)/2</f>
        <v>0</v>
      </c>
      <c r="ADW26">
        <f t="shared" ref="ADW26" si="547">(ADV25+ADW25)/2</f>
        <v>0</v>
      </c>
      <c r="ADX26">
        <f t="shared" ref="ADX26" si="548">(ADW25+ADX25)/2</f>
        <v>0</v>
      </c>
      <c r="ADY26">
        <f t="shared" ref="ADY26" si="549">(ADX25+ADY25)/2</f>
        <v>0</v>
      </c>
      <c r="ADZ26">
        <f t="shared" ref="ADZ26" si="550">(ADY25+ADZ25)/2</f>
        <v>0</v>
      </c>
      <c r="AEA26">
        <f t="shared" ref="AEA26" si="551">(ADZ25+AEA25)/2</f>
        <v>0</v>
      </c>
      <c r="AEB26">
        <f t="shared" ref="AEB26" si="552">(AEA25+AEB25)/2</f>
        <v>0</v>
      </c>
      <c r="AEC26">
        <f t="shared" ref="AEC26" si="553">(AEB25+AEC25)/2</f>
        <v>0</v>
      </c>
      <c r="AED26">
        <f t="shared" ref="AED26" si="554">(AEC25+AED25)/2</f>
        <v>0</v>
      </c>
      <c r="AEE26">
        <f t="shared" ref="AEE26" si="555">(AED25+AEE25)/2</f>
        <v>0</v>
      </c>
      <c r="AEF26">
        <f t="shared" ref="AEF26" si="556">(AEE25+AEF25)/2</f>
        <v>0</v>
      </c>
      <c r="AEG26">
        <f t="shared" ref="AEG26" si="557">(AEF25+AEG25)/2</f>
        <v>0</v>
      </c>
      <c r="AEH26">
        <f t="shared" ref="AEH26" si="558">(AEG25+AEH25)/2</f>
        <v>0</v>
      </c>
      <c r="AEI26">
        <f t="shared" ref="AEI26" si="559">(AEH25+AEI25)/2</f>
        <v>0</v>
      </c>
      <c r="AEJ26">
        <f t="shared" ref="AEJ26" si="560">(AEI25+AEJ25)/2</f>
        <v>0</v>
      </c>
      <c r="AEK26">
        <f t="shared" ref="AEK26" si="561">(AEJ25+AEK25)/2</f>
        <v>0</v>
      </c>
      <c r="AEL26">
        <f t="shared" ref="AEL26" si="562">(AEK25+AEL25)/2</f>
        <v>0</v>
      </c>
      <c r="AEM26">
        <f t="shared" ref="AEM26" si="563">(AEL25+AEM25)/2</f>
        <v>0</v>
      </c>
      <c r="AEN26">
        <f t="shared" ref="AEN26" si="564">(AEM25+AEN25)/2</f>
        <v>0</v>
      </c>
      <c r="AEO26">
        <f t="shared" ref="AEO26" si="565">(AEN25+AEO25)/2</f>
        <v>0</v>
      </c>
      <c r="AEP26">
        <f t="shared" ref="AEP26" si="566">(AEO25+AEP25)/2</f>
        <v>0</v>
      </c>
      <c r="AEQ26">
        <f t="shared" ref="AEQ26" si="567">(AEP25+AEQ25)/2</f>
        <v>0</v>
      </c>
      <c r="AER26">
        <f t="shared" ref="AER26" si="568">(AEQ25+AER25)/2</f>
        <v>0</v>
      </c>
      <c r="AES26">
        <f t="shared" ref="AES26" si="569">(AER25+AES25)/2</f>
        <v>0</v>
      </c>
      <c r="AET26">
        <f t="shared" ref="AET26" si="570">(AES25+AET25)/2</f>
        <v>0</v>
      </c>
      <c r="AEU26">
        <f t="shared" ref="AEU26" si="571">(AET25+AEU25)/2</f>
        <v>0</v>
      </c>
      <c r="AEV26">
        <f t="shared" ref="AEV26" si="572">(AEU25+AEV25)/2</f>
        <v>0</v>
      </c>
      <c r="AEW26">
        <f t="shared" ref="AEW26" si="573">(AEV25+AEW25)/2</f>
        <v>0</v>
      </c>
      <c r="AEX26">
        <f t="shared" ref="AEX26" si="574">(AEW25+AEX25)/2</f>
        <v>0</v>
      </c>
      <c r="AEY26">
        <f t="shared" ref="AEY26" si="575">(AEX25+AEY25)/2</f>
        <v>0</v>
      </c>
      <c r="AEZ26">
        <f t="shared" ref="AEZ26" si="576">(AEY25+AEZ25)/2</f>
        <v>0</v>
      </c>
      <c r="AFA26">
        <f t="shared" ref="AFA26" si="577">(AEZ25+AFA25)/2</f>
        <v>0</v>
      </c>
      <c r="AFB26">
        <f t="shared" ref="AFB26" si="578">(AFA25+AFB25)/2</f>
        <v>0</v>
      </c>
      <c r="AFC26">
        <f t="shared" ref="AFC26" si="579">(AFB25+AFC25)/2</f>
        <v>0</v>
      </c>
      <c r="AFD26">
        <f t="shared" ref="AFD26" si="580">(AFC25+AFD25)/2</f>
        <v>0</v>
      </c>
      <c r="AFE26">
        <f t="shared" ref="AFE26" si="581">(AFD25+AFE25)/2</f>
        <v>0</v>
      </c>
      <c r="AFF26">
        <f t="shared" ref="AFF26" si="582">(AFE25+AFF25)/2</f>
        <v>0</v>
      </c>
      <c r="AFG26">
        <f t="shared" ref="AFG26" si="583">(AFF25+AFG25)/2</f>
        <v>0</v>
      </c>
      <c r="AFH26">
        <f t="shared" ref="AFH26" si="584">(AFG25+AFH25)/2</f>
        <v>0</v>
      </c>
      <c r="AFI26">
        <f t="shared" ref="AFI26" si="585">(AFH25+AFI25)/2</f>
        <v>0</v>
      </c>
      <c r="AFJ26">
        <f t="shared" ref="AFJ26" si="586">(AFI25+AFJ25)/2</f>
        <v>0</v>
      </c>
      <c r="AFK26">
        <f t="shared" ref="AFK26" si="587">(AFJ25+AFK25)/2</f>
        <v>0</v>
      </c>
      <c r="AFL26">
        <f t="shared" ref="AFL26" si="588">(AFK25+AFL25)/2</f>
        <v>0</v>
      </c>
      <c r="AFM26">
        <f t="shared" ref="AFM26" si="589">(AFL25+AFM25)/2</f>
        <v>0</v>
      </c>
      <c r="AFN26">
        <f t="shared" ref="AFN26" si="590">(AFM25+AFN25)/2</f>
        <v>0</v>
      </c>
      <c r="AFO26">
        <f t="shared" ref="AFO26" si="591">(AFN25+AFO25)/2</f>
        <v>0</v>
      </c>
      <c r="AFP26">
        <f t="shared" ref="AFP26" si="592">(AFO25+AFP25)/2</f>
        <v>0</v>
      </c>
      <c r="AFQ26">
        <f t="shared" ref="AFQ26" si="593">(AFP25+AFQ25)/2</f>
        <v>0</v>
      </c>
      <c r="AFR26">
        <f t="shared" ref="AFR26" si="594">(AFQ25+AFR25)/2</f>
        <v>0</v>
      </c>
      <c r="AFS26">
        <f t="shared" ref="AFS26" si="595">(AFR25+AFS25)/2</f>
        <v>0</v>
      </c>
      <c r="AFT26">
        <f t="shared" ref="AFT26" si="596">(AFS25+AFT25)/2</f>
        <v>0</v>
      </c>
      <c r="AFU26">
        <f t="shared" ref="AFU26" si="597">(AFT25+AFU25)/2</f>
        <v>0</v>
      </c>
      <c r="AFV26">
        <f t="shared" ref="AFV26" si="598">(AFU25+AFV25)/2</f>
        <v>0</v>
      </c>
      <c r="AFW26">
        <f t="shared" ref="AFW26" si="599">(AFV25+AFW25)/2</f>
        <v>0</v>
      </c>
      <c r="AFX26">
        <f t="shared" ref="AFX26" si="600">(AFW25+AFX25)/2</f>
        <v>0</v>
      </c>
      <c r="AFY26">
        <f t="shared" ref="AFY26" si="601">(AFX25+AFY25)/2</f>
        <v>0</v>
      </c>
      <c r="AFZ26">
        <f t="shared" ref="AFZ26" si="602">(AFY25+AFZ25)/2</f>
        <v>0</v>
      </c>
      <c r="AGA26">
        <f t="shared" ref="AGA26" si="603">(AFZ25+AGA25)/2</f>
        <v>0</v>
      </c>
      <c r="AGB26">
        <f t="shared" ref="AGB26" si="604">(AGA25+AGB25)/2</f>
        <v>0</v>
      </c>
      <c r="AGC26">
        <f t="shared" ref="AGC26" si="605">(AGB25+AGC25)/2</f>
        <v>0</v>
      </c>
      <c r="AGD26">
        <f t="shared" ref="AGD26" si="606">(AGC25+AGD25)/2</f>
        <v>0</v>
      </c>
      <c r="AGE26">
        <f t="shared" ref="AGE26" si="607">(AGD25+AGE25)/2</f>
        <v>0</v>
      </c>
      <c r="AGF26">
        <f t="shared" ref="AGF26" si="608">(AGE25+AGF25)/2</f>
        <v>0</v>
      </c>
      <c r="AGG26">
        <f t="shared" ref="AGG26" si="609">(AGF25+AGG25)/2</f>
        <v>0</v>
      </c>
      <c r="AGH26">
        <f t="shared" ref="AGH26" si="610">(AGG25+AGH25)/2</f>
        <v>0</v>
      </c>
      <c r="AGI26">
        <f t="shared" ref="AGI26" si="611">(AGH25+AGI25)/2</f>
        <v>0</v>
      </c>
      <c r="AGJ26">
        <f t="shared" ref="AGJ26" si="612">(AGI25+AGJ25)/2</f>
        <v>0</v>
      </c>
      <c r="AGK26">
        <f t="shared" ref="AGK26" si="613">(AGJ25+AGK25)/2</f>
        <v>0</v>
      </c>
      <c r="AGL26">
        <f t="shared" ref="AGL26" si="614">(AGK25+AGL25)/2</f>
        <v>0</v>
      </c>
      <c r="AGM26">
        <f t="shared" ref="AGM26" si="615">(AGL25+AGM25)/2</f>
        <v>0</v>
      </c>
      <c r="AGN26">
        <f t="shared" ref="AGN26" si="616">(AGM25+AGN25)/2</f>
        <v>0</v>
      </c>
      <c r="AGO26">
        <f t="shared" ref="AGO26" si="617">(AGN25+AGO25)/2</f>
        <v>0</v>
      </c>
      <c r="AGP26">
        <f t="shared" ref="AGP26" si="618">(AGO25+AGP25)/2</f>
        <v>0</v>
      </c>
      <c r="AGQ26">
        <f t="shared" ref="AGQ26" si="619">(AGP25+AGQ25)/2</f>
        <v>0</v>
      </c>
      <c r="AGR26">
        <f t="shared" ref="AGR26" si="620">(AGQ25+AGR25)/2</f>
        <v>0</v>
      </c>
      <c r="AGS26">
        <f t="shared" ref="AGS26" si="621">(AGR25+AGS25)/2</f>
        <v>0</v>
      </c>
      <c r="AGT26">
        <f t="shared" ref="AGT26" si="622">(AGS25+AGT25)/2</f>
        <v>0</v>
      </c>
      <c r="AGU26">
        <f t="shared" ref="AGU26" si="623">(AGT25+AGU25)/2</f>
        <v>0</v>
      </c>
      <c r="AGV26">
        <f t="shared" ref="AGV26" si="624">(AGU25+AGV25)/2</f>
        <v>0</v>
      </c>
      <c r="AGW26">
        <f t="shared" ref="AGW26" si="625">(AGV25+AGW25)/2</f>
        <v>0</v>
      </c>
      <c r="AGX26">
        <f t="shared" ref="AGX26" si="626">(AGW25+AGX25)/2</f>
        <v>0</v>
      </c>
      <c r="AGY26">
        <f t="shared" ref="AGY26" si="627">(AGX25+AGY25)/2</f>
        <v>0</v>
      </c>
      <c r="AGZ26">
        <f t="shared" ref="AGZ26" si="628">(AGY25+AGZ25)/2</f>
        <v>0</v>
      </c>
      <c r="AHA26">
        <f t="shared" ref="AHA26" si="629">(AGZ25+AHA25)/2</f>
        <v>0</v>
      </c>
      <c r="AHB26">
        <f t="shared" ref="AHB26" si="630">(AHA25+AHB25)/2</f>
        <v>0</v>
      </c>
      <c r="AHC26">
        <f t="shared" ref="AHC26" si="631">(AHB25+AHC25)/2</f>
        <v>0</v>
      </c>
      <c r="AHD26">
        <f t="shared" ref="AHD26" si="632">(AHC25+AHD25)/2</f>
        <v>0</v>
      </c>
      <c r="AHE26">
        <f t="shared" ref="AHE26" si="633">(AHD25+AHE25)/2</f>
        <v>0</v>
      </c>
      <c r="AHF26">
        <f t="shared" ref="AHF26" si="634">(AHE25+AHF25)/2</f>
        <v>0</v>
      </c>
      <c r="AHG26">
        <f t="shared" ref="AHG26" si="635">(AHF25+AHG25)/2</f>
        <v>0</v>
      </c>
      <c r="AHH26">
        <f t="shared" ref="AHH26" si="636">(AHG25+AHH25)/2</f>
        <v>0</v>
      </c>
      <c r="AHI26">
        <f t="shared" ref="AHI26" si="637">(AHH25+AHI25)/2</f>
        <v>0</v>
      </c>
      <c r="AHJ26">
        <f t="shared" ref="AHJ26" si="638">(AHI25+AHJ25)/2</f>
        <v>0</v>
      </c>
      <c r="AHK26">
        <f t="shared" ref="AHK26" si="639">(AHJ25+AHK25)/2</f>
        <v>0</v>
      </c>
      <c r="AHL26">
        <f t="shared" ref="AHL26" si="640">(AHK25+AHL25)/2</f>
        <v>0</v>
      </c>
      <c r="AHM26">
        <f t="shared" ref="AHM26" si="641">(AHL25+AHM25)/2</f>
        <v>0</v>
      </c>
      <c r="AHN26">
        <f t="shared" ref="AHN26" si="642">(AHM25+AHN25)/2</f>
        <v>0</v>
      </c>
      <c r="AHO26">
        <f t="shared" ref="AHO26" si="643">(AHN25+AHO25)/2</f>
        <v>0</v>
      </c>
      <c r="AHP26">
        <f t="shared" ref="AHP26" si="644">(AHO25+AHP25)/2</f>
        <v>0</v>
      </c>
      <c r="AHQ26">
        <f t="shared" ref="AHQ26" si="645">(AHP25+AHQ25)/2</f>
        <v>0</v>
      </c>
      <c r="AHR26">
        <f t="shared" ref="AHR26" si="646">(AHQ25+AHR25)/2</f>
        <v>0</v>
      </c>
      <c r="AHS26">
        <f t="shared" ref="AHS26" si="647">(AHR25+AHS25)/2</f>
        <v>0</v>
      </c>
      <c r="AHT26">
        <f t="shared" ref="AHT26" si="648">(AHS25+AHT25)/2</f>
        <v>0</v>
      </c>
      <c r="AHU26">
        <f t="shared" ref="AHU26" si="649">(AHT25+AHU25)/2</f>
        <v>0</v>
      </c>
      <c r="AHV26">
        <f t="shared" ref="AHV26" si="650">(AHU25+AHV25)/2</f>
        <v>0</v>
      </c>
      <c r="AHW26">
        <f t="shared" ref="AHW26" si="651">(AHV25+AHW25)/2</f>
        <v>0</v>
      </c>
      <c r="AHX26">
        <f t="shared" ref="AHX26" si="652">(AHW25+AHX25)/2</f>
        <v>0</v>
      </c>
      <c r="AHY26">
        <f t="shared" ref="AHY26" si="653">(AHX25+AHY25)/2</f>
        <v>0</v>
      </c>
      <c r="AHZ26">
        <f t="shared" ref="AHZ26" si="654">(AHY25+AHZ25)/2</f>
        <v>0</v>
      </c>
      <c r="AIA26">
        <f t="shared" ref="AIA26" si="655">(AHZ25+AIA25)/2</f>
        <v>0</v>
      </c>
      <c r="AIB26">
        <f t="shared" ref="AIB26" si="656">(AIA25+AIB25)/2</f>
        <v>0</v>
      </c>
      <c r="AIC26">
        <f t="shared" ref="AIC26" si="657">(AIB25+AIC25)/2</f>
        <v>0</v>
      </c>
      <c r="AID26">
        <f t="shared" ref="AID26" si="658">(AIC25+AID25)/2</f>
        <v>0</v>
      </c>
      <c r="AIE26">
        <f t="shared" ref="AIE26" si="659">(AID25+AIE25)/2</f>
        <v>0</v>
      </c>
      <c r="AIF26">
        <f t="shared" ref="AIF26" si="660">(AIE25+AIF25)/2</f>
        <v>0</v>
      </c>
      <c r="AIG26">
        <f t="shared" ref="AIG26" si="661">(AIF25+AIG25)/2</f>
        <v>0</v>
      </c>
      <c r="AIH26">
        <f t="shared" ref="AIH26" si="662">(AIG25+AIH25)/2</f>
        <v>0</v>
      </c>
      <c r="AII26">
        <f t="shared" ref="AII26" si="663">(AIH25+AII25)/2</f>
        <v>0</v>
      </c>
      <c r="AIJ26">
        <f t="shared" ref="AIJ26" si="664">(AII25+AIJ25)/2</f>
        <v>0</v>
      </c>
      <c r="AIK26">
        <f t="shared" ref="AIK26" si="665">(AIJ25+AIK25)/2</f>
        <v>0</v>
      </c>
      <c r="AIL26">
        <f t="shared" ref="AIL26" si="666">(AIK25+AIL25)/2</f>
        <v>0</v>
      </c>
      <c r="AIM26">
        <f t="shared" ref="AIM26" si="667">(AIL25+AIM25)/2</f>
        <v>0</v>
      </c>
      <c r="AIN26">
        <f t="shared" ref="AIN26" si="668">(AIM25+AIN25)/2</f>
        <v>0</v>
      </c>
      <c r="AIO26">
        <f t="shared" ref="AIO26" si="669">(AIN25+AIO25)/2</f>
        <v>0</v>
      </c>
      <c r="AIP26">
        <f t="shared" ref="AIP26" si="670">(AIO25+AIP25)/2</f>
        <v>0</v>
      </c>
      <c r="AIQ26">
        <f t="shared" ref="AIQ26" si="671">(AIP25+AIQ25)/2</f>
        <v>0</v>
      </c>
      <c r="AIR26">
        <f t="shared" ref="AIR26" si="672">(AIQ25+AIR25)/2</f>
        <v>0</v>
      </c>
      <c r="AIS26">
        <f t="shared" ref="AIS26" si="673">(AIR25+AIS25)/2</f>
        <v>0</v>
      </c>
      <c r="AIT26">
        <f t="shared" ref="AIT26" si="674">(AIS25+AIT25)/2</f>
        <v>0</v>
      </c>
      <c r="AIU26">
        <f t="shared" ref="AIU26" si="675">(AIT25+AIU25)/2</f>
        <v>0</v>
      </c>
      <c r="AIV26">
        <f t="shared" ref="AIV26" si="676">(AIU25+AIV25)/2</f>
        <v>0</v>
      </c>
      <c r="AIW26">
        <f t="shared" ref="AIW26" si="677">(AIV25+AIW25)/2</f>
        <v>0</v>
      </c>
      <c r="AIX26">
        <f t="shared" ref="AIX26" si="678">(AIW25+AIX25)/2</f>
        <v>0</v>
      </c>
      <c r="AIY26">
        <f t="shared" ref="AIY26" si="679">(AIX25+AIY25)/2</f>
        <v>0</v>
      </c>
      <c r="AIZ26">
        <f t="shared" ref="AIZ26" si="680">(AIY25+AIZ25)/2</f>
        <v>0</v>
      </c>
      <c r="AJA26">
        <f t="shared" ref="AJA26" si="681">(AIZ25+AJA25)/2</f>
        <v>0</v>
      </c>
      <c r="AJB26">
        <f t="shared" ref="AJB26" si="682">(AJA25+AJB25)/2</f>
        <v>0</v>
      </c>
      <c r="AJC26">
        <f t="shared" ref="AJC26" si="683">(AJB25+AJC25)/2</f>
        <v>0</v>
      </c>
      <c r="AJD26">
        <f t="shared" ref="AJD26" si="684">(AJC25+AJD25)/2</f>
        <v>0</v>
      </c>
      <c r="AJE26">
        <f t="shared" ref="AJE26" si="685">(AJD25+AJE25)/2</f>
        <v>0</v>
      </c>
      <c r="AJF26">
        <f t="shared" ref="AJF26" si="686">(AJE25+AJF25)/2</f>
        <v>0</v>
      </c>
      <c r="AJG26">
        <f t="shared" ref="AJG26" si="687">(AJF25+AJG25)/2</f>
        <v>0</v>
      </c>
      <c r="AJH26">
        <f t="shared" ref="AJH26" si="688">(AJG25+AJH25)/2</f>
        <v>0</v>
      </c>
      <c r="AJI26">
        <f t="shared" ref="AJI26" si="689">(AJH25+AJI25)/2</f>
        <v>0</v>
      </c>
      <c r="AJJ26">
        <f t="shared" ref="AJJ26" si="690">(AJI25+AJJ25)/2</f>
        <v>0</v>
      </c>
      <c r="AJK26">
        <f t="shared" ref="AJK26" si="691">(AJJ25+AJK25)/2</f>
        <v>0</v>
      </c>
      <c r="AJL26">
        <f t="shared" ref="AJL26" si="692">(AJK25+AJL25)/2</f>
        <v>0</v>
      </c>
      <c r="AJM26">
        <f t="shared" ref="AJM26" si="693">(AJL25+AJM25)/2</f>
        <v>0</v>
      </c>
      <c r="AJN26">
        <f t="shared" ref="AJN26" si="694">(AJM25+AJN25)/2</f>
        <v>0</v>
      </c>
      <c r="AJO26">
        <f t="shared" ref="AJO26" si="695">(AJN25+AJO25)/2</f>
        <v>0</v>
      </c>
      <c r="AJP26">
        <f t="shared" ref="AJP26" si="696">(AJO25+AJP25)/2</f>
        <v>0</v>
      </c>
      <c r="AJQ26">
        <f t="shared" ref="AJQ26" si="697">(AJP25+AJQ25)/2</f>
        <v>0</v>
      </c>
      <c r="AJR26">
        <f t="shared" ref="AJR26" si="698">(AJQ25+AJR25)/2</f>
        <v>0</v>
      </c>
      <c r="AJS26">
        <f t="shared" ref="AJS26" si="699">(AJR25+AJS25)/2</f>
        <v>0</v>
      </c>
      <c r="AJT26">
        <f t="shared" ref="AJT26" si="700">(AJS25+AJT25)/2</f>
        <v>0</v>
      </c>
      <c r="AJU26">
        <f t="shared" ref="AJU26" si="701">(AJT25+AJU25)/2</f>
        <v>0</v>
      </c>
      <c r="AJV26">
        <f t="shared" ref="AJV26:AJW26" si="702">(AJU25+AJV25)/2</f>
        <v>0</v>
      </c>
      <c r="AJW26">
        <f t="shared" si="702"/>
        <v>0</v>
      </c>
      <c r="AJX26">
        <f t="shared" ref="AJX26" si="703">(AJW25+AJX25)/2</f>
        <v>0</v>
      </c>
      <c r="AJY26">
        <f t="shared" ref="AJY26" si="704">(AJX25+AJY25)/2</f>
        <v>0</v>
      </c>
      <c r="AJZ26">
        <f t="shared" ref="AJZ26" si="705">(AJY25+AJZ25)/2</f>
        <v>0</v>
      </c>
      <c r="AKA26">
        <f t="shared" ref="AKA26" si="706">(AJZ25+AKA25)/2</f>
        <v>0</v>
      </c>
      <c r="AKB26">
        <f t="shared" ref="AKB26" si="707">(AKA25+AKB25)/2</f>
        <v>0</v>
      </c>
      <c r="AKC26">
        <f t="shared" ref="AKC26" si="708">(AKB25+AKC25)/2</f>
        <v>0</v>
      </c>
      <c r="AKD26">
        <f t="shared" ref="AKD26" si="709">(AKC25+AKD25)/2</f>
        <v>0</v>
      </c>
      <c r="AKE26">
        <f t="shared" ref="AKE26" si="710">(AKD25+AKE25)/2</f>
        <v>0</v>
      </c>
      <c r="AKF26">
        <f t="shared" ref="AKF26" si="711">(AKE25+AKF25)/2</f>
        <v>0</v>
      </c>
      <c r="AKG26">
        <f t="shared" ref="AKG26" si="712">(AKF25+AKG25)/2</f>
        <v>0</v>
      </c>
      <c r="AKH26">
        <f t="shared" ref="AKH26" si="713">(AKG25+AKH25)/2</f>
        <v>0</v>
      </c>
      <c r="AKI26">
        <f t="shared" ref="AKI26" si="714">(AKH25+AKI25)/2</f>
        <v>0</v>
      </c>
      <c r="AKJ26">
        <f t="shared" ref="AKJ26" si="715">(AKI25+AKJ25)/2</f>
        <v>0</v>
      </c>
      <c r="AKK26">
        <f t="shared" ref="AKK26" si="716">(AKJ25+AKK25)/2</f>
        <v>0</v>
      </c>
      <c r="AKL26">
        <f t="shared" ref="AKL26" si="717">(AKK25+AKL25)/2</f>
        <v>0</v>
      </c>
      <c r="AKM26">
        <f t="shared" ref="AKM26" si="718">(AKL25+AKM25)/2</f>
        <v>0</v>
      </c>
      <c r="AKN26">
        <f t="shared" ref="AKN26" si="719">(AKM25+AKN25)/2</f>
        <v>0</v>
      </c>
      <c r="AKO26">
        <f t="shared" ref="AKO26" si="720">(AKN25+AKO25)/2</f>
        <v>0</v>
      </c>
      <c r="AKP26">
        <f t="shared" ref="AKP26" si="721">(AKO25+AKP25)/2</f>
        <v>0</v>
      </c>
      <c r="AKQ26">
        <f t="shared" ref="AKQ26" si="722">(AKP25+AKQ25)/2</f>
        <v>0</v>
      </c>
      <c r="AKR26">
        <f t="shared" ref="AKR26" si="723">(AKQ25+AKR25)/2</f>
        <v>0</v>
      </c>
      <c r="AKS26">
        <f t="shared" ref="AKS26" si="724">(AKR25+AKS25)/2</f>
        <v>0</v>
      </c>
      <c r="AKT26">
        <f t="shared" ref="AKT26" si="725">(AKS25+AKT25)/2</f>
        <v>0</v>
      </c>
      <c r="AKU26">
        <f t="shared" ref="AKU26" si="726">(AKT25+AKU25)/2</f>
        <v>0</v>
      </c>
      <c r="AKV26">
        <f t="shared" ref="AKV26" si="727">(AKU25+AKV25)/2</f>
        <v>0</v>
      </c>
      <c r="AKW26">
        <f t="shared" ref="AKW26" si="728">(AKV25+AKW25)/2</f>
        <v>0</v>
      </c>
      <c r="AKX26">
        <f t="shared" ref="AKX26" si="729">(AKW25+AKX25)/2</f>
        <v>0</v>
      </c>
      <c r="AKY26">
        <f t="shared" ref="AKY26" si="730">(AKX25+AKY25)/2</f>
        <v>0</v>
      </c>
      <c r="AKZ26">
        <f t="shared" ref="AKZ26" si="731">(AKY25+AKZ25)/2</f>
        <v>0</v>
      </c>
      <c r="ALA26">
        <f t="shared" ref="ALA26" si="732">(AKZ25+ALA25)/2</f>
        <v>0</v>
      </c>
      <c r="ALB26">
        <f t="shared" ref="ALB26" si="733">(ALA25+ALB25)/2</f>
        <v>0</v>
      </c>
      <c r="ALC26">
        <f t="shared" ref="ALC26" si="734">(ALB25+ALC25)/2</f>
        <v>0</v>
      </c>
      <c r="ALD26">
        <f t="shared" ref="ALD26" si="735">(ALC25+ALD25)/2</f>
        <v>0</v>
      </c>
      <c r="ALE26">
        <f t="shared" ref="ALE26" si="736">(ALD25+ALE25)/2</f>
        <v>0</v>
      </c>
      <c r="ALF26">
        <f t="shared" ref="ALF26" si="737">(ALE25+ALF25)/2</f>
        <v>0</v>
      </c>
      <c r="ALG26">
        <f t="shared" ref="ALG26" si="738">(ALF25+ALG25)/2</f>
        <v>0</v>
      </c>
      <c r="ALH26">
        <f t="shared" ref="ALH26" si="739">(ALG25+ALH25)/2</f>
        <v>0</v>
      </c>
      <c r="ALI26">
        <f t="shared" ref="ALI26" si="740">(ALH25+ALI25)/2</f>
        <v>0</v>
      </c>
      <c r="ALJ26">
        <f t="shared" ref="ALJ26" si="741">(ALI25+ALJ25)/2</f>
        <v>0</v>
      </c>
      <c r="ALK26">
        <f t="shared" ref="ALK26" si="742">(ALJ25+ALK25)/2</f>
        <v>0</v>
      </c>
      <c r="ALL26">
        <f t="shared" ref="ALL26" si="743">(ALK25+ALL25)/2</f>
        <v>0</v>
      </c>
      <c r="ALM26">
        <f t="shared" ref="ALM26" si="744">(ALL25+ALM25)/2</f>
        <v>0</v>
      </c>
      <c r="ALN26">
        <f t="shared" ref="ALN26" si="745">(ALM25+ALN25)/2</f>
        <v>0</v>
      </c>
      <c r="ALO26">
        <f t="shared" ref="ALO26" si="746">(ALN25+ALO25)/2</f>
        <v>0</v>
      </c>
      <c r="ALP26">
        <f t="shared" ref="ALP26" si="747">(ALO25+ALP25)/2</f>
        <v>0</v>
      </c>
      <c r="ALQ26">
        <f t="shared" ref="ALQ26" si="748">(ALP25+ALQ25)/2</f>
        <v>0</v>
      </c>
      <c r="ALR26">
        <f t="shared" ref="ALR26" si="749">(ALQ25+ALR25)/2</f>
        <v>0</v>
      </c>
      <c r="ALS26">
        <f t="shared" ref="ALS26" si="750">(ALR25+ALS25)/2</f>
        <v>0</v>
      </c>
      <c r="ALT26">
        <f t="shared" ref="ALT26" si="751">(ALS25+ALT25)/2</f>
        <v>0</v>
      </c>
      <c r="ALU26">
        <f t="shared" ref="ALU26" si="752">(ALT25+ALU25)/2</f>
        <v>0</v>
      </c>
      <c r="ALV26">
        <f t="shared" ref="ALV26" si="753">(ALU25+ALV25)/2</f>
        <v>0</v>
      </c>
      <c r="ALW26">
        <f t="shared" ref="ALW26" si="754">(ALV25+ALW25)/2</f>
        <v>0</v>
      </c>
      <c r="ALX26">
        <f t="shared" ref="ALX26" si="755">(ALW25+ALX25)/2</f>
        <v>0</v>
      </c>
      <c r="ALY26">
        <f t="shared" ref="ALY26" si="756">(ALX25+ALY25)/2</f>
        <v>0</v>
      </c>
      <c r="ALZ26">
        <f t="shared" ref="ALZ26" si="757">(ALY25+ALZ25)/2</f>
        <v>0</v>
      </c>
      <c r="AMA26">
        <f t="shared" ref="AMA26" si="758">(ALZ25+AMA25)/2</f>
        <v>0</v>
      </c>
      <c r="AMB26">
        <f t="shared" ref="AMB26" si="759">(AMA25+AMB25)/2</f>
        <v>0</v>
      </c>
      <c r="AMC26">
        <f t="shared" ref="AMC26" si="760">(AMB25+AMC25)/2</f>
        <v>0</v>
      </c>
      <c r="AMD26">
        <f t="shared" ref="AMD26" si="761">(AMC25+AMD25)/2</f>
        <v>0</v>
      </c>
      <c r="AME26">
        <f t="shared" ref="AME26" si="762">(AMD25+AME25)/2</f>
        <v>0</v>
      </c>
      <c r="AMF26">
        <f t="shared" ref="AMF26" si="763">(AME25+AMF25)/2</f>
        <v>0</v>
      </c>
      <c r="AMG26">
        <f t="shared" ref="AMG26" si="764">(AMF25+AMG25)/2</f>
        <v>0</v>
      </c>
      <c r="AMH26">
        <f t="shared" ref="AMH26" si="765">(AMG25+AMH25)/2</f>
        <v>0</v>
      </c>
      <c r="AMI26">
        <f t="shared" ref="AMI26" si="766">(AMH25+AMI25)/2</f>
        <v>0</v>
      </c>
      <c r="AMJ26">
        <f t="shared" ref="AMJ26" si="767">(AMI25+AMJ25)/2</f>
        <v>0</v>
      </c>
      <c r="AMK26">
        <f t="shared" ref="AMK26" si="768">(AMJ25+AMK25)/2</f>
        <v>0</v>
      </c>
      <c r="AML26">
        <f t="shared" ref="AML26" si="769">(AMK25+AML25)/2</f>
        <v>0</v>
      </c>
      <c r="AMM26">
        <f t="shared" ref="AMM26" si="770">(AML25+AMM25)/2</f>
        <v>0</v>
      </c>
      <c r="AMN26">
        <f t="shared" ref="AMN26" si="771">(AMM25+AMN25)/2</f>
        <v>0</v>
      </c>
      <c r="AMO26">
        <f t="shared" ref="AMO26" si="772">(AMN25+AMO25)/2</f>
        <v>0</v>
      </c>
      <c r="AMP26">
        <f t="shared" ref="AMP26" si="773">(AMO25+AMP25)/2</f>
        <v>0</v>
      </c>
      <c r="AMQ26">
        <f t="shared" ref="AMQ26" si="774">(AMP25+AMQ25)/2</f>
        <v>0</v>
      </c>
      <c r="AMR26">
        <f t="shared" ref="AMR26" si="775">(AMQ25+AMR25)/2</f>
        <v>0</v>
      </c>
      <c r="AMS26">
        <f t="shared" ref="AMS26" si="776">(AMR25+AMS25)/2</f>
        <v>0</v>
      </c>
      <c r="AMT26">
        <f t="shared" ref="AMT26" si="777">(AMS25+AMT25)/2</f>
        <v>0</v>
      </c>
      <c r="AMU26">
        <f t="shared" ref="AMU26" si="778">(AMT25+AMU25)/2</f>
        <v>0</v>
      </c>
      <c r="AMV26">
        <f t="shared" ref="AMV26" si="779">(AMU25+AMV25)/2</f>
        <v>0</v>
      </c>
      <c r="AMW26">
        <f t="shared" ref="AMW26" si="780">(AMV25+AMW25)/2</f>
        <v>0</v>
      </c>
      <c r="AMX26">
        <f t="shared" ref="AMX26" si="781">(AMW25+AMX25)/2</f>
        <v>0</v>
      </c>
      <c r="AMY26">
        <f t="shared" ref="AMY26" si="782">(AMX25+AMY25)/2</f>
        <v>0</v>
      </c>
      <c r="AMZ26">
        <f t="shared" ref="AMZ26" si="783">(AMY25+AMZ25)/2</f>
        <v>0</v>
      </c>
      <c r="ANA26">
        <f t="shared" ref="ANA26" si="784">(AMZ25+ANA25)/2</f>
        <v>0</v>
      </c>
      <c r="ANB26">
        <f t="shared" ref="ANB26" si="785">(ANA25+ANB25)/2</f>
        <v>0</v>
      </c>
      <c r="ANC26">
        <f t="shared" ref="ANC26" si="786">(ANB25+ANC25)/2</f>
        <v>0</v>
      </c>
      <c r="AND26">
        <f t="shared" ref="AND26" si="787">(ANC25+AND25)/2</f>
        <v>0</v>
      </c>
      <c r="ANE26">
        <f t="shared" ref="ANE26" si="788">(AND25+ANE25)/2</f>
        <v>0</v>
      </c>
      <c r="ANF26">
        <f t="shared" ref="ANF26" si="789">(ANE25+ANF25)/2</f>
        <v>0</v>
      </c>
      <c r="ANG26">
        <f t="shared" ref="ANG26" si="790">(ANF25+ANG25)/2</f>
        <v>0</v>
      </c>
      <c r="ANH26">
        <f t="shared" ref="ANH26" si="791">(ANG25+ANH25)/2</f>
        <v>0</v>
      </c>
      <c r="ANI26">
        <f t="shared" ref="ANI26" si="792">(ANH25+ANI25)/2</f>
        <v>0</v>
      </c>
      <c r="ANJ26">
        <f t="shared" ref="ANJ26" si="793">(ANI25+ANJ25)/2</f>
        <v>0</v>
      </c>
      <c r="ANK26">
        <f t="shared" ref="ANK26" si="794">(ANJ25+ANK25)/2</f>
        <v>0</v>
      </c>
      <c r="ANL26">
        <f t="shared" ref="ANL26" si="795">(ANK25+ANL25)/2</f>
        <v>0</v>
      </c>
      <c r="ANM26">
        <f t="shared" ref="ANM26" si="796">(ANL25+ANM25)/2</f>
        <v>0</v>
      </c>
      <c r="ANN26">
        <f t="shared" ref="ANN26" si="797">(ANM25+ANN25)/2</f>
        <v>0</v>
      </c>
      <c r="ANO26">
        <f t="shared" ref="ANO26" si="798">(ANN25+ANO25)/2</f>
        <v>0</v>
      </c>
      <c r="ANP26">
        <f t="shared" ref="ANP26" si="799">(ANO25+ANP25)/2</f>
        <v>0</v>
      </c>
      <c r="ANQ26">
        <f t="shared" ref="ANQ26" si="800">(ANP25+ANQ25)/2</f>
        <v>0</v>
      </c>
      <c r="ANR26">
        <f t="shared" ref="ANR26" si="801">(ANQ25+ANR25)/2</f>
        <v>0</v>
      </c>
      <c r="ANS26">
        <f t="shared" ref="ANS26" si="802">(ANR25+ANS25)/2</f>
        <v>0</v>
      </c>
      <c r="ANT26">
        <f t="shared" ref="ANT26" si="803">(ANS25+ANT25)/2</f>
        <v>0</v>
      </c>
      <c r="ANU26">
        <f t="shared" ref="ANU26" si="804">(ANT25+ANU25)/2</f>
        <v>0</v>
      </c>
      <c r="ANV26">
        <f t="shared" ref="ANV26" si="805">(ANU25+ANV25)/2</f>
        <v>0</v>
      </c>
      <c r="ANW26">
        <f t="shared" ref="ANW26" si="806">(ANV25+ANW25)/2</f>
        <v>0</v>
      </c>
      <c r="ANX26">
        <f t="shared" ref="ANX26" si="807">(ANW25+ANX25)/2</f>
        <v>0</v>
      </c>
      <c r="ANY26">
        <f t="shared" ref="ANY26" si="808">(ANX25+ANY25)/2</f>
        <v>0</v>
      </c>
      <c r="ANZ26">
        <f t="shared" ref="ANZ26" si="809">(ANY25+ANZ25)/2</f>
        <v>0</v>
      </c>
      <c r="AOA26">
        <f t="shared" ref="AOA26" si="810">(ANZ25+AOA25)/2</f>
        <v>0</v>
      </c>
      <c r="AOB26">
        <f t="shared" ref="AOB26" si="811">(AOA25+AOB25)/2</f>
        <v>0</v>
      </c>
      <c r="AOC26">
        <f t="shared" ref="AOC26" si="812">(AOB25+AOC25)/2</f>
        <v>0</v>
      </c>
      <c r="AOD26">
        <f t="shared" ref="AOD26" si="813">(AOC25+AOD25)/2</f>
        <v>0</v>
      </c>
      <c r="AOE26">
        <f t="shared" ref="AOE26" si="814">(AOD25+AOE25)/2</f>
        <v>0</v>
      </c>
      <c r="AOF26">
        <f t="shared" ref="AOF26" si="815">(AOE25+AOF25)/2</f>
        <v>0</v>
      </c>
      <c r="AOG26">
        <f t="shared" ref="AOG26" si="816">(AOF25+AOG25)/2</f>
        <v>0</v>
      </c>
      <c r="AOH26">
        <f t="shared" ref="AOH26" si="817">(AOG25+AOH25)/2</f>
        <v>0</v>
      </c>
      <c r="AOI26">
        <f t="shared" ref="AOI26" si="818">(AOH25+AOI25)/2</f>
        <v>0</v>
      </c>
      <c r="AOJ26">
        <f t="shared" ref="AOJ26" si="819">(AOI25+AOJ25)/2</f>
        <v>0</v>
      </c>
      <c r="AOK26">
        <f t="shared" ref="AOK26" si="820">(AOJ25+AOK25)/2</f>
        <v>0</v>
      </c>
      <c r="AOL26">
        <f t="shared" ref="AOL26" si="821">(AOK25+AOL25)/2</f>
        <v>0</v>
      </c>
      <c r="AOM26">
        <f t="shared" ref="AOM26" si="822">(AOL25+AOM25)/2</f>
        <v>0</v>
      </c>
      <c r="AON26">
        <f t="shared" ref="AON26" si="823">(AOM25+AON25)/2</f>
        <v>0</v>
      </c>
      <c r="AOO26">
        <f t="shared" ref="AOO26" si="824">(AON25+AOO25)/2</f>
        <v>0</v>
      </c>
      <c r="AOP26">
        <f t="shared" ref="AOP26" si="825">(AOO25+AOP25)/2</f>
        <v>0</v>
      </c>
      <c r="AOQ26">
        <f t="shared" ref="AOQ26" si="826">(AOP25+AOQ25)/2</f>
        <v>0</v>
      </c>
      <c r="AOR26">
        <f t="shared" ref="AOR26" si="827">(AOQ25+AOR25)/2</f>
        <v>0</v>
      </c>
      <c r="AOS26">
        <f t="shared" ref="AOS26" si="828">(AOR25+AOS25)/2</f>
        <v>0</v>
      </c>
      <c r="AOT26">
        <f t="shared" ref="AOT26" si="829">(AOS25+AOT25)/2</f>
        <v>0</v>
      </c>
      <c r="AOU26">
        <f t="shared" ref="AOU26" si="830">(AOT25+AOU25)/2</f>
        <v>0</v>
      </c>
      <c r="AOV26">
        <f t="shared" ref="AOV26" si="831">(AOU25+AOV25)/2</f>
        <v>0</v>
      </c>
      <c r="AOW26">
        <f t="shared" ref="AOW26" si="832">(AOV25+AOW25)/2</f>
        <v>0</v>
      </c>
      <c r="AOX26">
        <f t="shared" ref="AOX26" si="833">(AOW25+AOX25)/2</f>
        <v>0</v>
      </c>
      <c r="AOY26">
        <f t="shared" ref="AOY26" si="834">(AOX25+AOY25)/2</f>
        <v>0</v>
      </c>
      <c r="AOZ26">
        <f t="shared" ref="AOZ26" si="835">(AOY25+AOZ25)/2</f>
        <v>0</v>
      </c>
      <c r="APA26">
        <f t="shared" ref="APA26" si="836">(AOZ25+APA25)/2</f>
        <v>0</v>
      </c>
      <c r="APB26">
        <f t="shared" ref="APB26" si="837">(APA25+APB25)/2</f>
        <v>0</v>
      </c>
      <c r="APC26">
        <f t="shared" ref="APC26" si="838">(APB25+APC25)/2</f>
        <v>0</v>
      </c>
      <c r="APD26">
        <f t="shared" ref="APD26" si="839">(APC25+APD25)/2</f>
        <v>0</v>
      </c>
      <c r="APE26">
        <f t="shared" ref="APE26" si="840">(APD25+APE25)/2</f>
        <v>0</v>
      </c>
      <c r="APF26">
        <f t="shared" ref="APF26" si="841">(APE25+APF25)/2</f>
        <v>0</v>
      </c>
      <c r="APG26">
        <f t="shared" ref="APG26" si="842">(APF25+APG25)/2</f>
        <v>0</v>
      </c>
      <c r="APH26">
        <f t="shared" ref="APH26" si="843">(APG25+APH25)/2</f>
        <v>0</v>
      </c>
      <c r="API26">
        <f t="shared" ref="API26" si="844">(APH25+API25)/2</f>
        <v>0</v>
      </c>
      <c r="APJ26">
        <f t="shared" ref="APJ26" si="845">(API25+APJ25)/2</f>
        <v>0</v>
      </c>
      <c r="APK26">
        <f t="shared" ref="APK26" si="846">(APJ25+APK25)/2</f>
        <v>0</v>
      </c>
      <c r="APL26">
        <f t="shared" ref="APL26" si="847">(APK25+APL25)/2</f>
        <v>0</v>
      </c>
      <c r="APM26">
        <f t="shared" ref="APM26" si="848">(APL25+APM25)/2</f>
        <v>0</v>
      </c>
      <c r="APN26">
        <f t="shared" ref="APN26" si="849">(APM25+APN25)/2</f>
        <v>0</v>
      </c>
      <c r="APO26">
        <f t="shared" ref="APO26" si="850">(APN25+APO25)/2</f>
        <v>0</v>
      </c>
      <c r="APP26">
        <f t="shared" ref="APP26" si="851">(APO25+APP25)/2</f>
        <v>0</v>
      </c>
      <c r="APQ26">
        <f t="shared" ref="APQ26" si="852">(APP25+APQ25)/2</f>
        <v>0</v>
      </c>
      <c r="APR26">
        <f t="shared" ref="APR26" si="853">(APQ25+APR25)/2</f>
        <v>0</v>
      </c>
      <c r="APS26">
        <f t="shared" ref="APS26" si="854">(APR25+APS25)/2</f>
        <v>0</v>
      </c>
      <c r="APT26">
        <f t="shared" ref="APT26" si="855">(APS25+APT25)/2</f>
        <v>0</v>
      </c>
      <c r="APU26">
        <f t="shared" ref="APU26" si="856">(APT25+APU25)/2</f>
        <v>0</v>
      </c>
      <c r="APV26">
        <f t="shared" ref="APV26" si="857">(APU25+APV25)/2</f>
        <v>0</v>
      </c>
      <c r="APW26">
        <f t="shared" ref="APW26" si="858">(APV25+APW25)/2</f>
        <v>0</v>
      </c>
      <c r="APX26">
        <f t="shared" ref="APX26" si="859">(APW25+APX25)/2</f>
        <v>0</v>
      </c>
      <c r="APY26">
        <f t="shared" ref="APY26" si="860">(APX25+APY25)/2</f>
        <v>0</v>
      </c>
      <c r="APZ26">
        <f t="shared" ref="APZ26" si="861">(APY25+APZ25)/2</f>
        <v>0</v>
      </c>
      <c r="AQA26">
        <f t="shared" ref="AQA26" si="862">(APZ25+AQA25)/2</f>
        <v>0</v>
      </c>
      <c r="AQB26">
        <f t="shared" ref="AQB26" si="863">(AQA25+AQB25)/2</f>
        <v>0</v>
      </c>
      <c r="AQC26">
        <f t="shared" ref="AQC26" si="864">(AQB25+AQC25)/2</f>
        <v>0</v>
      </c>
      <c r="AQD26">
        <f t="shared" ref="AQD26" si="865">(AQC25+AQD25)/2</f>
        <v>0</v>
      </c>
    </row>
    <row r="27" spans="2:1122" ht="45" customHeight="1" x14ac:dyDescent="0.25">
      <c r="B27" s="150" t="s">
        <v>114</v>
      </c>
      <c r="C27" s="150"/>
      <c r="E27">
        <f>E26*(E24-D24)*E30</f>
        <v>0</v>
      </c>
      <c r="F27">
        <f>F26*(F24-E24)*F30</f>
        <v>0</v>
      </c>
      <c r="G27">
        <f t="shared" ref="G27:K27" si="866">G26*(G24-F24)*G30</f>
        <v>0</v>
      </c>
      <c r="H27">
        <f t="shared" si="866"/>
        <v>0</v>
      </c>
      <c r="I27">
        <f t="shared" si="866"/>
        <v>0</v>
      </c>
      <c r="J27">
        <f t="shared" si="866"/>
        <v>0</v>
      </c>
      <c r="K27">
        <f t="shared" si="866"/>
        <v>0</v>
      </c>
      <c r="L27">
        <f>L26*(L24-J24)*L30</f>
        <v>0</v>
      </c>
      <c r="M27">
        <f t="shared" ref="M27:BT27" si="867">M26*(M24-L24)*M30</f>
        <v>0</v>
      </c>
      <c r="N27">
        <f t="shared" si="867"/>
        <v>0</v>
      </c>
      <c r="O27">
        <f t="shared" si="867"/>
        <v>0</v>
      </c>
      <c r="P27">
        <f t="shared" si="867"/>
        <v>0</v>
      </c>
      <c r="Q27">
        <f t="shared" si="867"/>
        <v>0</v>
      </c>
      <c r="R27">
        <f t="shared" si="867"/>
        <v>0</v>
      </c>
      <c r="S27">
        <f t="shared" si="867"/>
        <v>0</v>
      </c>
      <c r="T27">
        <f t="shared" si="867"/>
        <v>0</v>
      </c>
      <c r="U27">
        <f t="shared" si="867"/>
        <v>0</v>
      </c>
      <c r="V27">
        <f t="shared" si="867"/>
        <v>0</v>
      </c>
      <c r="W27">
        <f t="shared" si="867"/>
        <v>0</v>
      </c>
      <c r="X27">
        <f t="shared" si="867"/>
        <v>0</v>
      </c>
      <c r="Y27">
        <f t="shared" si="867"/>
        <v>0</v>
      </c>
      <c r="Z27">
        <f t="shared" si="867"/>
        <v>0</v>
      </c>
      <c r="AA27">
        <f t="shared" si="867"/>
        <v>0</v>
      </c>
      <c r="AB27">
        <f t="shared" si="867"/>
        <v>0</v>
      </c>
      <c r="AC27">
        <f t="shared" si="867"/>
        <v>0</v>
      </c>
      <c r="AD27">
        <f t="shared" si="867"/>
        <v>0</v>
      </c>
      <c r="AE27">
        <f t="shared" si="867"/>
        <v>0</v>
      </c>
      <c r="AF27">
        <f t="shared" si="867"/>
        <v>0</v>
      </c>
      <c r="AG27">
        <f t="shared" si="867"/>
        <v>0</v>
      </c>
      <c r="AH27">
        <f t="shared" si="867"/>
        <v>0</v>
      </c>
      <c r="AI27">
        <f t="shared" si="867"/>
        <v>0</v>
      </c>
      <c r="AJ27">
        <f t="shared" si="867"/>
        <v>0</v>
      </c>
      <c r="AK27">
        <f t="shared" si="867"/>
        <v>0</v>
      </c>
      <c r="AL27">
        <f t="shared" si="867"/>
        <v>0</v>
      </c>
      <c r="AM27">
        <f t="shared" si="867"/>
        <v>0</v>
      </c>
      <c r="AN27">
        <f t="shared" si="867"/>
        <v>0</v>
      </c>
      <c r="AO27">
        <f t="shared" si="867"/>
        <v>0</v>
      </c>
      <c r="AP27">
        <f t="shared" si="867"/>
        <v>0</v>
      </c>
      <c r="AQ27">
        <f t="shared" si="867"/>
        <v>0</v>
      </c>
      <c r="AR27">
        <f t="shared" si="867"/>
        <v>0</v>
      </c>
      <c r="AS27">
        <f t="shared" si="867"/>
        <v>0</v>
      </c>
      <c r="AT27">
        <f t="shared" si="867"/>
        <v>0</v>
      </c>
      <c r="AU27">
        <f t="shared" si="867"/>
        <v>0</v>
      </c>
      <c r="AV27">
        <f t="shared" si="867"/>
        <v>0</v>
      </c>
      <c r="AW27">
        <f t="shared" si="867"/>
        <v>0</v>
      </c>
      <c r="AX27">
        <f t="shared" si="867"/>
        <v>0</v>
      </c>
      <c r="AY27">
        <f t="shared" si="867"/>
        <v>0</v>
      </c>
      <c r="AZ27">
        <f t="shared" si="867"/>
        <v>0</v>
      </c>
      <c r="BA27">
        <f t="shared" si="867"/>
        <v>0</v>
      </c>
      <c r="BB27">
        <f t="shared" si="867"/>
        <v>0</v>
      </c>
      <c r="BC27">
        <f t="shared" si="867"/>
        <v>0</v>
      </c>
      <c r="BD27">
        <f t="shared" si="867"/>
        <v>0</v>
      </c>
      <c r="BE27">
        <f t="shared" si="867"/>
        <v>0</v>
      </c>
      <c r="BF27">
        <f t="shared" si="867"/>
        <v>0</v>
      </c>
      <c r="BG27">
        <f t="shared" si="867"/>
        <v>0</v>
      </c>
      <c r="BH27">
        <f t="shared" si="867"/>
        <v>0</v>
      </c>
      <c r="BI27">
        <f t="shared" si="867"/>
        <v>0</v>
      </c>
      <c r="BJ27">
        <f t="shared" si="867"/>
        <v>0</v>
      </c>
      <c r="BK27">
        <f t="shared" si="867"/>
        <v>0</v>
      </c>
      <c r="BL27">
        <f t="shared" si="867"/>
        <v>0</v>
      </c>
      <c r="BM27">
        <f t="shared" si="867"/>
        <v>0</v>
      </c>
      <c r="BN27">
        <f t="shared" si="867"/>
        <v>0</v>
      </c>
      <c r="BO27">
        <f t="shared" si="867"/>
        <v>0</v>
      </c>
      <c r="BP27">
        <f t="shared" si="867"/>
        <v>0</v>
      </c>
      <c r="BQ27">
        <f t="shared" si="867"/>
        <v>0</v>
      </c>
      <c r="BR27">
        <f t="shared" si="867"/>
        <v>0</v>
      </c>
      <c r="BS27">
        <f t="shared" si="867"/>
        <v>0</v>
      </c>
      <c r="BT27">
        <f t="shared" si="867"/>
        <v>0</v>
      </c>
      <c r="BU27">
        <f t="shared" ref="BU27:EF27" si="868">BU26*(BU24-BT24)*BU30</f>
        <v>0</v>
      </c>
      <c r="BV27">
        <f t="shared" si="868"/>
        <v>0</v>
      </c>
      <c r="BW27">
        <f t="shared" si="868"/>
        <v>0</v>
      </c>
      <c r="BX27">
        <f t="shared" si="868"/>
        <v>0</v>
      </c>
      <c r="BY27">
        <f t="shared" si="868"/>
        <v>0</v>
      </c>
      <c r="BZ27">
        <f t="shared" si="868"/>
        <v>0</v>
      </c>
      <c r="CA27">
        <f t="shared" si="868"/>
        <v>0</v>
      </c>
      <c r="CB27">
        <f t="shared" si="868"/>
        <v>0</v>
      </c>
      <c r="CC27">
        <f t="shared" si="868"/>
        <v>0</v>
      </c>
      <c r="CD27">
        <f t="shared" si="868"/>
        <v>0</v>
      </c>
      <c r="CE27">
        <f t="shared" si="868"/>
        <v>0</v>
      </c>
      <c r="CF27">
        <f t="shared" si="868"/>
        <v>0</v>
      </c>
      <c r="CG27">
        <f t="shared" si="868"/>
        <v>0</v>
      </c>
      <c r="CH27">
        <f t="shared" si="868"/>
        <v>0</v>
      </c>
      <c r="CI27">
        <f t="shared" si="868"/>
        <v>0</v>
      </c>
      <c r="CJ27">
        <f t="shared" si="868"/>
        <v>0</v>
      </c>
      <c r="CK27">
        <f t="shared" si="868"/>
        <v>0</v>
      </c>
      <c r="CL27">
        <f t="shared" si="868"/>
        <v>0</v>
      </c>
      <c r="CM27">
        <f t="shared" si="868"/>
        <v>0</v>
      </c>
      <c r="CN27">
        <f t="shared" si="868"/>
        <v>0</v>
      </c>
      <c r="CO27">
        <f t="shared" si="868"/>
        <v>0</v>
      </c>
      <c r="CP27">
        <f t="shared" si="868"/>
        <v>0</v>
      </c>
      <c r="CQ27">
        <f t="shared" si="868"/>
        <v>0</v>
      </c>
      <c r="CR27">
        <f t="shared" si="868"/>
        <v>0</v>
      </c>
      <c r="CS27">
        <f t="shared" si="868"/>
        <v>0</v>
      </c>
      <c r="CT27">
        <f t="shared" si="868"/>
        <v>0</v>
      </c>
      <c r="CU27">
        <f t="shared" si="868"/>
        <v>0</v>
      </c>
      <c r="CV27">
        <f t="shared" si="868"/>
        <v>0</v>
      </c>
      <c r="CW27">
        <f t="shared" si="868"/>
        <v>0</v>
      </c>
      <c r="CX27">
        <f t="shared" si="868"/>
        <v>0</v>
      </c>
      <c r="CY27">
        <f t="shared" si="868"/>
        <v>0</v>
      </c>
      <c r="CZ27">
        <f t="shared" si="868"/>
        <v>0</v>
      </c>
      <c r="DA27">
        <f t="shared" si="868"/>
        <v>0</v>
      </c>
      <c r="DB27">
        <f t="shared" si="868"/>
        <v>0</v>
      </c>
      <c r="DC27">
        <f t="shared" si="868"/>
        <v>0</v>
      </c>
      <c r="DD27">
        <f t="shared" si="868"/>
        <v>0</v>
      </c>
      <c r="DE27">
        <f t="shared" si="868"/>
        <v>0</v>
      </c>
      <c r="DF27">
        <f t="shared" si="868"/>
        <v>0</v>
      </c>
      <c r="DG27">
        <f t="shared" si="868"/>
        <v>0</v>
      </c>
      <c r="DH27">
        <f t="shared" si="868"/>
        <v>0</v>
      </c>
      <c r="DI27">
        <f t="shared" si="868"/>
        <v>0</v>
      </c>
      <c r="DJ27">
        <f t="shared" si="868"/>
        <v>0</v>
      </c>
      <c r="DK27">
        <f t="shared" si="868"/>
        <v>0</v>
      </c>
      <c r="DL27">
        <f t="shared" si="868"/>
        <v>0</v>
      </c>
      <c r="DM27">
        <f t="shared" si="868"/>
        <v>0</v>
      </c>
      <c r="DN27">
        <f t="shared" si="868"/>
        <v>0</v>
      </c>
      <c r="DO27">
        <f t="shared" si="868"/>
        <v>0</v>
      </c>
      <c r="DP27">
        <f t="shared" si="868"/>
        <v>0</v>
      </c>
      <c r="DQ27">
        <f t="shared" si="868"/>
        <v>0</v>
      </c>
      <c r="DR27">
        <f t="shared" si="868"/>
        <v>0</v>
      </c>
      <c r="DS27">
        <f t="shared" si="868"/>
        <v>0</v>
      </c>
      <c r="DT27">
        <f t="shared" si="868"/>
        <v>0</v>
      </c>
      <c r="DU27">
        <f t="shared" si="868"/>
        <v>0</v>
      </c>
      <c r="DV27">
        <f t="shared" si="868"/>
        <v>0</v>
      </c>
      <c r="DW27">
        <f t="shared" si="868"/>
        <v>0</v>
      </c>
      <c r="DX27">
        <f t="shared" si="868"/>
        <v>0</v>
      </c>
      <c r="DY27">
        <f t="shared" si="868"/>
        <v>0</v>
      </c>
      <c r="DZ27">
        <f t="shared" si="868"/>
        <v>0</v>
      </c>
      <c r="EA27">
        <f t="shared" si="868"/>
        <v>0</v>
      </c>
      <c r="EB27">
        <f t="shared" si="868"/>
        <v>0</v>
      </c>
      <c r="EC27">
        <f t="shared" si="868"/>
        <v>0</v>
      </c>
      <c r="ED27">
        <f t="shared" si="868"/>
        <v>0</v>
      </c>
      <c r="EE27">
        <f t="shared" si="868"/>
        <v>0</v>
      </c>
      <c r="EF27">
        <f t="shared" si="868"/>
        <v>0</v>
      </c>
      <c r="EG27">
        <f t="shared" ref="EG27:GR27" si="869">EG26*(EG24-EF24)*EG30</f>
        <v>0</v>
      </c>
      <c r="EH27">
        <f t="shared" si="869"/>
        <v>0</v>
      </c>
      <c r="EI27">
        <f t="shared" si="869"/>
        <v>0</v>
      </c>
      <c r="EJ27">
        <f t="shared" si="869"/>
        <v>0</v>
      </c>
      <c r="EK27">
        <f t="shared" si="869"/>
        <v>0</v>
      </c>
      <c r="EL27">
        <f t="shared" si="869"/>
        <v>0</v>
      </c>
      <c r="EM27">
        <f t="shared" si="869"/>
        <v>0</v>
      </c>
      <c r="EN27">
        <f t="shared" si="869"/>
        <v>0</v>
      </c>
      <c r="EO27">
        <f t="shared" si="869"/>
        <v>0</v>
      </c>
      <c r="EP27">
        <f t="shared" si="869"/>
        <v>0</v>
      </c>
      <c r="EQ27">
        <f t="shared" si="869"/>
        <v>0</v>
      </c>
      <c r="ER27">
        <f t="shared" si="869"/>
        <v>0</v>
      </c>
      <c r="ES27">
        <f t="shared" si="869"/>
        <v>0</v>
      </c>
      <c r="ET27">
        <f t="shared" si="869"/>
        <v>0</v>
      </c>
      <c r="EU27">
        <f t="shared" si="869"/>
        <v>0</v>
      </c>
      <c r="EV27">
        <f t="shared" si="869"/>
        <v>0</v>
      </c>
      <c r="EW27">
        <f t="shared" si="869"/>
        <v>0</v>
      </c>
      <c r="EX27">
        <f t="shared" si="869"/>
        <v>0</v>
      </c>
      <c r="EY27">
        <f t="shared" si="869"/>
        <v>0</v>
      </c>
      <c r="EZ27">
        <f t="shared" si="869"/>
        <v>0</v>
      </c>
      <c r="FA27">
        <f t="shared" si="869"/>
        <v>0</v>
      </c>
      <c r="FB27">
        <f t="shared" si="869"/>
        <v>0</v>
      </c>
      <c r="FC27">
        <f t="shared" si="869"/>
        <v>0</v>
      </c>
      <c r="FD27">
        <f t="shared" si="869"/>
        <v>0</v>
      </c>
      <c r="FE27">
        <f t="shared" si="869"/>
        <v>0</v>
      </c>
      <c r="FF27">
        <f t="shared" si="869"/>
        <v>0</v>
      </c>
      <c r="FG27">
        <f t="shared" si="869"/>
        <v>0</v>
      </c>
      <c r="FH27">
        <f t="shared" si="869"/>
        <v>0</v>
      </c>
      <c r="FI27">
        <f t="shared" si="869"/>
        <v>0</v>
      </c>
      <c r="FJ27">
        <f t="shared" si="869"/>
        <v>0</v>
      </c>
      <c r="FK27">
        <f t="shared" si="869"/>
        <v>0</v>
      </c>
      <c r="FL27">
        <f t="shared" si="869"/>
        <v>0</v>
      </c>
      <c r="FM27">
        <f t="shared" si="869"/>
        <v>0</v>
      </c>
      <c r="FN27">
        <f t="shared" si="869"/>
        <v>0</v>
      </c>
      <c r="FO27">
        <f t="shared" si="869"/>
        <v>0</v>
      </c>
      <c r="FP27">
        <f t="shared" si="869"/>
        <v>0</v>
      </c>
      <c r="FQ27">
        <f t="shared" si="869"/>
        <v>0</v>
      </c>
      <c r="FR27">
        <f t="shared" si="869"/>
        <v>0</v>
      </c>
      <c r="FS27">
        <f t="shared" si="869"/>
        <v>0</v>
      </c>
      <c r="FT27">
        <f t="shared" si="869"/>
        <v>0</v>
      </c>
      <c r="FU27">
        <f t="shared" si="869"/>
        <v>0</v>
      </c>
      <c r="FV27">
        <f t="shared" si="869"/>
        <v>0</v>
      </c>
      <c r="FW27">
        <f t="shared" si="869"/>
        <v>0</v>
      </c>
      <c r="FX27">
        <f t="shared" si="869"/>
        <v>0</v>
      </c>
      <c r="FY27">
        <f t="shared" si="869"/>
        <v>0</v>
      </c>
      <c r="FZ27">
        <f t="shared" si="869"/>
        <v>0</v>
      </c>
      <c r="GA27">
        <f t="shared" si="869"/>
        <v>0</v>
      </c>
      <c r="GB27">
        <f t="shared" si="869"/>
        <v>0</v>
      </c>
      <c r="GC27">
        <f t="shared" si="869"/>
        <v>0</v>
      </c>
      <c r="GD27">
        <f t="shared" si="869"/>
        <v>0</v>
      </c>
      <c r="GE27">
        <f t="shared" si="869"/>
        <v>0</v>
      </c>
      <c r="GF27">
        <f t="shared" si="869"/>
        <v>0</v>
      </c>
      <c r="GG27">
        <f t="shared" si="869"/>
        <v>0</v>
      </c>
      <c r="GH27">
        <f t="shared" si="869"/>
        <v>0</v>
      </c>
      <c r="GI27">
        <f t="shared" si="869"/>
        <v>0</v>
      </c>
      <c r="GJ27">
        <f t="shared" si="869"/>
        <v>0</v>
      </c>
      <c r="GK27">
        <f t="shared" si="869"/>
        <v>0</v>
      </c>
      <c r="GL27">
        <f t="shared" si="869"/>
        <v>0</v>
      </c>
      <c r="GM27">
        <f t="shared" si="869"/>
        <v>0</v>
      </c>
      <c r="GN27">
        <f t="shared" si="869"/>
        <v>0</v>
      </c>
      <c r="GO27">
        <f t="shared" si="869"/>
        <v>0</v>
      </c>
      <c r="GP27">
        <f t="shared" si="869"/>
        <v>0</v>
      </c>
      <c r="GQ27">
        <f t="shared" si="869"/>
        <v>0</v>
      </c>
      <c r="GR27">
        <f t="shared" si="869"/>
        <v>0</v>
      </c>
      <c r="GS27">
        <f t="shared" ref="GS27:JD27" si="870">GS26*(GS24-GR24)*GS30</f>
        <v>0</v>
      </c>
      <c r="GT27">
        <f t="shared" si="870"/>
        <v>0</v>
      </c>
      <c r="GU27">
        <f t="shared" si="870"/>
        <v>0</v>
      </c>
      <c r="GV27">
        <f t="shared" si="870"/>
        <v>0</v>
      </c>
      <c r="GW27">
        <f t="shared" si="870"/>
        <v>0</v>
      </c>
      <c r="GX27">
        <f t="shared" si="870"/>
        <v>0</v>
      </c>
      <c r="GY27">
        <f t="shared" si="870"/>
        <v>0</v>
      </c>
      <c r="GZ27">
        <f t="shared" si="870"/>
        <v>0</v>
      </c>
      <c r="HA27">
        <f t="shared" si="870"/>
        <v>0</v>
      </c>
      <c r="HB27">
        <f t="shared" si="870"/>
        <v>0</v>
      </c>
      <c r="HC27">
        <f t="shared" si="870"/>
        <v>0</v>
      </c>
      <c r="HD27">
        <f t="shared" si="870"/>
        <v>0</v>
      </c>
      <c r="HE27">
        <f t="shared" si="870"/>
        <v>0</v>
      </c>
      <c r="HF27">
        <f t="shared" si="870"/>
        <v>0</v>
      </c>
      <c r="HG27">
        <f t="shared" si="870"/>
        <v>0</v>
      </c>
      <c r="HH27">
        <f t="shared" si="870"/>
        <v>0</v>
      </c>
      <c r="HI27">
        <f t="shared" si="870"/>
        <v>0</v>
      </c>
      <c r="HJ27">
        <f t="shared" si="870"/>
        <v>0</v>
      </c>
      <c r="HK27">
        <f t="shared" si="870"/>
        <v>0</v>
      </c>
      <c r="HL27">
        <f t="shared" si="870"/>
        <v>0</v>
      </c>
      <c r="HM27">
        <f t="shared" si="870"/>
        <v>0</v>
      </c>
      <c r="HN27">
        <f t="shared" si="870"/>
        <v>0</v>
      </c>
      <c r="HO27">
        <f t="shared" si="870"/>
        <v>0</v>
      </c>
      <c r="HP27">
        <f t="shared" si="870"/>
        <v>0</v>
      </c>
      <c r="HQ27">
        <f t="shared" si="870"/>
        <v>0</v>
      </c>
      <c r="HR27">
        <f t="shared" si="870"/>
        <v>0</v>
      </c>
      <c r="HS27">
        <f t="shared" si="870"/>
        <v>0</v>
      </c>
      <c r="HT27">
        <f t="shared" si="870"/>
        <v>0</v>
      </c>
      <c r="HU27">
        <f t="shared" si="870"/>
        <v>0</v>
      </c>
      <c r="HV27">
        <f t="shared" si="870"/>
        <v>0</v>
      </c>
      <c r="HW27">
        <f t="shared" si="870"/>
        <v>0</v>
      </c>
      <c r="HX27">
        <f t="shared" si="870"/>
        <v>0</v>
      </c>
      <c r="HY27">
        <f t="shared" si="870"/>
        <v>0</v>
      </c>
      <c r="HZ27">
        <f t="shared" si="870"/>
        <v>0</v>
      </c>
      <c r="IA27">
        <f t="shared" si="870"/>
        <v>0</v>
      </c>
      <c r="IB27">
        <f t="shared" si="870"/>
        <v>0</v>
      </c>
      <c r="IC27">
        <f t="shared" si="870"/>
        <v>0</v>
      </c>
      <c r="ID27">
        <f t="shared" si="870"/>
        <v>0</v>
      </c>
      <c r="IE27">
        <f t="shared" si="870"/>
        <v>0</v>
      </c>
      <c r="IF27">
        <f t="shared" si="870"/>
        <v>0</v>
      </c>
      <c r="IG27">
        <f t="shared" si="870"/>
        <v>0</v>
      </c>
      <c r="IH27">
        <f t="shared" si="870"/>
        <v>0</v>
      </c>
      <c r="II27">
        <f t="shared" si="870"/>
        <v>0</v>
      </c>
      <c r="IJ27">
        <f t="shared" si="870"/>
        <v>0</v>
      </c>
      <c r="IK27">
        <f t="shared" si="870"/>
        <v>0</v>
      </c>
      <c r="IL27">
        <f t="shared" si="870"/>
        <v>0</v>
      </c>
      <c r="IM27">
        <f t="shared" si="870"/>
        <v>0</v>
      </c>
      <c r="IN27">
        <f t="shared" si="870"/>
        <v>0</v>
      </c>
      <c r="IO27">
        <f t="shared" si="870"/>
        <v>0</v>
      </c>
      <c r="IP27">
        <f t="shared" si="870"/>
        <v>0</v>
      </c>
      <c r="IQ27">
        <f t="shared" si="870"/>
        <v>0</v>
      </c>
      <c r="IR27">
        <f t="shared" si="870"/>
        <v>0</v>
      </c>
      <c r="IS27">
        <f t="shared" si="870"/>
        <v>0</v>
      </c>
      <c r="IT27">
        <f t="shared" si="870"/>
        <v>0</v>
      </c>
      <c r="IU27">
        <f t="shared" si="870"/>
        <v>0</v>
      </c>
      <c r="IV27">
        <f t="shared" si="870"/>
        <v>0</v>
      </c>
      <c r="IW27">
        <f t="shared" si="870"/>
        <v>0</v>
      </c>
      <c r="IX27">
        <f t="shared" si="870"/>
        <v>0</v>
      </c>
      <c r="IY27">
        <f t="shared" si="870"/>
        <v>0</v>
      </c>
      <c r="IZ27">
        <f t="shared" si="870"/>
        <v>0</v>
      </c>
      <c r="JA27">
        <f t="shared" si="870"/>
        <v>0</v>
      </c>
      <c r="JB27">
        <f t="shared" si="870"/>
        <v>0</v>
      </c>
      <c r="JC27">
        <f t="shared" si="870"/>
        <v>0</v>
      </c>
      <c r="JD27">
        <f t="shared" si="870"/>
        <v>0</v>
      </c>
      <c r="JE27">
        <f t="shared" ref="JE27:JT27" si="871">JE26*(JE24-JD24)*JE30</f>
        <v>0</v>
      </c>
      <c r="JF27">
        <f t="shared" si="871"/>
        <v>0</v>
      </c>
      <c r="JG27">
        <f t="shared" si="871"/>
        <v>0</v>
      </c>
      <c r="JH27">
        <f t="shared" si="871"/>
        <v>0</v>
      </c>
      <c r="JI27">
        <f t="shared" si="871"/>
        <v>0</v>
      </c>
      <c r="JJ27">
        <f t="shared" si="871"/>
        <v>0</v>
      </c>
      <c r="JK27">
        <f t="shared" si="871"/>
        <v>0</v>
      </c>
      <c r="JL27">
        <f t="shared" si="871"/>
        <v>0</v>
      </c>
      <c r="JM27">
        <f t="shared" si="871"/>
        <v>0</v>
      </c>
      <c r="JN27">
        <f t="shared" si="871"/>
        <v>0</v>
      </c>
      <c r="JO27">
        <f t="shared" si="871"/>
        <v>0</v>
      </c>
      <c r="JP27">
        <f t="shared" si="871"/>
        <v>0</v>
      </c>
      <c r="JQ27">
        <f t="shared" si="871"/>
        <v>0</v>
      </c>
      <c r="JR27">
        <f t="shared" si="871"/>
        <v>0</v>
      </c>
      <c r="JS27">
        <f t="shared" si="871"/>
        <v>0</v>
      </c>
      <c r="JT27">
        <f t="shared" si="871"/>
        <v>0</v>
      </c>
      <c r="JU27">
        <f t="shared" ref="JU27" si="872">JU26*(JU24-JT24)*JU30</f>
        <v>0</v>
      </c>
      <c r="JV27">
        <f t="shared" ref="JV27" si="873">JV26*(JV24-JU24)*JV30</f>
        <v>0</v>
      </c>
      <c r="JW27">
        <f t="shared" ref="JW27" si="874">JW26*(JW24-JV24)*JW30</f>
        <v>0</v>
      </c>
      <c r="JX27">
        <f t="shared" ref="JX27" si="875">JX26*(JX24-JW24)*JX30</f>
        <v>0</v>
      </c>
      <c r="JY27">
        <f t="shared" ref="JY27" si="876">JY26*(JY24-JX24)*JY30</f>
        <v>0</v>
      </c>
      <c r="JZ27">
        <f t="shared" ref="JZ27" si="877">JZ26*(JZ24-JY24)*JZ30</f>
        <v>0</v>
      </c>
      <c r="KA27">
        <f t="shared" ref="KA27" si="878">KA26*(KA24-JZ24)*KA30</f>
        <v>0</v>
      </c>
      <c r="KB27">
        <f t="shared" ref="KB27" si="879">KB26*(KB24-KA24)*KB30</f>
        <v>0</v>
      </c>
      <c r="KC27">
        <f t="shared" ref="KC27" si="880">KC26*(KC24-KB24)*KC30</f>
        <v>0</v>
      </c>
      <c r="KD27">
        <f t="shared" ref="KD27" si="881">KD26*(KD24-KC24)*KD30</f>
        <v>0</v>
      </c>
      <c r="KE27">
        <f t="shared" ref="KE27" si="882">KE26*(KE24-KD24)*KE30</f>
        <v>0</v>
      </c>
      <c r="KF27">
        <f t="shared" ref="KF27" si="883">KF26*(KF24-KE24)*KF30</f>
        <v>0</v>
      </c>
      <c r="KG27">
        <f t="shared" ref="KG27" si="884">KG26*(KG24-KF24)*KG30</f>
        <v>0</v>
      </c>
      <c r="KH27">
        <f t="shared" ref="KH27" si="885">KH26*(KH24-KG24)*KH30</f>
        <v>0</v>
      </c>
      <c r="KI27">
        <f t="shared" ref="KI27" si="886">KI26*(KI24-KH24)*KI30</f>
        <v>0</v>
      </c>
      <c r="KJ27">
        <f t="shared" ref="KJ27" si="887">KJ26*(KJ24-KI24)*KJ30</f>
        <v>0</v>
      </c>
      <c r="KK27">
        <f t="shared" ref="KK27" si="888">KK26*(KK24-KJ24)*KK30</f>
        <v>0</v>
      </c>
      <c r="KL27">
        <f t="shared" ref="KL27" si="889">KL26*(KL24-KK24)*KL30</f>
        <v>0</v>
      </c>
      <c r="KM27">
        <f t="shared" ref="KM27" si="890">KM26*(KM24-KL24)*KM30</f>
        <v>0</v>
      </c>
      <c r="KN27">
        <f t="shared" ref="KN27" si="891">KN26*(KN24-KM24)*KN30</f>
        <v>0</v>
      </c>
      <c r="KO27">
        <f t="shared" ref="KO27" si="892">KO26*(KO24-KN24)*KO30</f>
        <v>0</v>
      </c>
      <c r="KP27">
        <f t="shared" ref="KP27" si="893">KP26*(KP24-KO24)*KP30</f>
        <v>0</v>
      </c>
      <c r="KQ27">
        <f t="shared" ref="KQ27" si="894">KQ26*(KQ24-KP24)*KQ30</f>
        <v>0</v>
      </c>
      <c r="KR27">
        <f t="shared" ref="KR27" si="895">KR26*(KR24-KQ24)*KR30</f>
        <v>0</v>
      </c>
      <c r="KS27">
        <f t="shared" ref="KS27" si="896">KS26*(KS24-KR24)*KS30</f>
        <v>0</v>
      </c>
      <c r="KT27">
        <f t="shared" ref="KT27" si="897">KT26*(KT24-KS24)*KT30</f>
        <v>0</v>
      </c>
      <c r="KU27">
        <f t="shared" ref="KU27" si="898">KU26*(KU24-KT24)*KU30</f>
        <v>0</v>
      </c>
      <c r="KV27">
        <f t="shared" ref="KV27" si="899">KV26*(KV24-KU24)*KV30</f>
        <v>0</v>
      </c>
      <c r="KW27">
        <f t="shared" ref="KW27" si="900">KW26*(KW24-KV24)*KW30</f>
        <v>0</v>
      </c>
      <c r="KX27">
        <f t="shared" ref="KX27" si="901">KX26*(KX24-KW24)*KX30</f>
        <v>0</v>
      </c>
      <c r="KY27">
        <f t="shared" ref="KY27" si="902">KY26*(KY24-KX24)*KY30</f>
        <v>0</v>
      </c>
      <c r="KZ27">
        <f t="shared" ref="KZ27" si="903">KZ26*(KZ24-KY24)*KZ30</f>
        <v>0</v>
      </c>
      <c r="LA27">
        <f t="shared" ref="LA27" si="904">LA26*(LA24-KZ24)*LA30</f>
        <v>0</v>
      </c>
      <c r="LB27">
        <f t="shared" ref="LB27" si="905">LB26*(LB24-LA24)*LB30</f>
        <v>0</v>
      </c>
      <c r="LC27">
        <f t="shared" ref="LC27" si="906">LC26*(LC24-LB24)*LC30</f>
        <v>0</v>
      </c>
      <c r="LD27">
        <f t="shared" ref="LD27" si="907">LD26*(LD24-LC24)*LD30</f>
        <v>0</v>
      </c>
      <c r="LE27">
        <f t="shared" ref="LE27" si="908">LE26*(LE24-LD24)*LE30</f>
        <v>0</v>
      </c>
      <c r="LF27">
        <f t="shared" ref="LF27" si="909">LF26*(LF24-LE24)*LF30</f>
        <v>0</v>
      </c>
      <c r="LG27">
        <f t="shared" ref="LG27" si="910">LG26*(LG24-LF24)*LG30</f>
        <v>0</v>
      </c>
      <c r="LH27">
        <f t="shared" ref="LH27" si="911">LH26*(LH24-LG24)*LH30</f>
        <v>0</v>
      </c>
      <c r="LI27">
        <f t="shared" ref="LI27" si="912">LI26*(LI24-LH24)*LI30</f>
        <v>0</v>
      </c>
      <c r="LJ27">
        <f t="shared" ref="LJ27" si="913">LJ26*(LJ24-LI24)*LJ30</f>
        <v>0</v>
      </c>
      <c r="LK27">
        <f t="shared" ref="LK27" si="914">LK26*(LK24-LJ24)*LK30</f>
        <v>0</v>
      </c>
      <c r="LL27">
        <f t="shared" ref="LL27" si="915">LL26*(LL24-LK24)*LL30</f>
        <v>0</v>
      </c>
      <c r="LM27">
        <f t="shared" ref="LM27" si="916">LM26*(LM24-LL24)*LM30</f>
        <v>0</v>
      </c>
      <c r="LN27">
        <f t="shared" ref="LN27" si="917">LN26*(LN24-LM24)*LN30</f>
        <v>0</v>
      </c>
      <c r="LO27">
        <f t="shared" ref="LO27" si="918">LO26*(LO24-LN24)*LO30</f>
        <v>0</v>
      </c>
      <c r="LP27">
        <f t="shared" ref="LP27" si="919">LP26*(LP24-LO24)*LP30</f>
        <v>0</v>
      </c>
      <c r="LQ27">
        <f t="shared" ref="LQ27" si="920">LQ26*(LQ24-LP24)*LQ30</f>
        <v>0</v>
      </c>
      <c r="LR27">
        <f t="shared" ref="LR27" si="921">LR26*(LR24-LQ24)*LR30</f>
        <v>0</v>
      </c>
      <c r="LS27">
        <f t="shared" ref="LS27" si="922">LS26*(LS24-LR24)*LS30</f>
        <v>0</v>
      </c>
      <c r="LT27">
        <f t="shared" ref="LT27" si="923">LT26*(LT24-LS24)*LT30</f>
        <v>0</v>
      </c>
      <c r="LU27">
        <f t="shared" ref="LU27" si="924">LU26*(LU24-LT24)*LU30</f>
        <v>0</v>
      </c>
      <c r="LV27">
        <f t="shared" ref="LV27" si="925">LV26*(LV24-LU24)*LV30</f>
        <v>0</v>
      </c>
      <c r="LW27">
        <f t="shared" ref="LW27" si="926">LW26*(LW24-LV24)*LW30</f>
        <v>0</v>
      </c>
      <c r="LX27">
        <f t="shared" ref="LX27" si="927">LX26*(LX24-LW24)*LX30</f>
        <v>0</v>
      </c>
      <c r="LY27">
        <f t="shared" ref="LY27" si="928">LY26*(LY24-LX24)*LY30</f>
        <v>0</v>
      </c>
      <c r="LZ27">
        <f t="shared" ref="LZ27" si="929">LZ26*(LZ24-LY24)*LZ30</f>
        <v>0</v>
      </c>
      <c r="MA27">
        <f t="shared" ref="MA27" si="930">MA26*(MA24-LZ24)*MA30</f>
        <v>0</v>
      </c>
      <c r="MB27">
        <f t="shared" ref="MB27" si="931">MB26*(MB24-MA24)*MB30</f>
        <v>0</v>
      </c>
      <c r="MC27">
        <f t="shared" ref="MC27" si="932">MC26*(MC24-MB24)*MC30</f>
        <v>0</v>
      </c>
      <c r="MD27">
        <f t="shared" ref="MD27" si="933">MD26*(MD24-MC24)*MD30</f>
        <v>0</v>
      </c>
      <c r="ME27">
        <f t="shared" ref="ME27" si="934">ME26*(ME24-MD24)*ME30</f>
        <v>0</v>
      </c>
      <c r="MF27">
        <f t="shared" ref="MF27" si="935">MF26*(MF24-ME24)*MF30</f>
        <v>0</v>
      </c>
      <c r="MG27">
        <f t="shared" ref="MG27" si="936">MG26*(MG24-MF24)*MG30</f>
        <v>0</v>
      </c>
      <c r="MH27">
        <f t="shared" ref="MH27" si="937">MH26*(MH24-MG24)*MH30</f>
        <v>0</v>
      </c>
      <c r="MI27">
        <f t="shared" ref="MI27" si="938">MI26*(MI24-MH24)*MI30</f>
        <v>0</v>
      </c>
      <c r="MJ27">
        <f t="shared" ref="MJ27" si="939">MJ26*(MJ24-MI24)*MJ30</f>
        <v>0</v>
      </c>
      <c r="MK27">
        <f t="shared" ref="MK27" si="940">MK26*(MK24-MJ24)*MK30</f>
        <v>0</v>
      </c>
      <c r="ML27">
        <f t="shared" ref="ML27" si="941">ML26*(ML24-MK24)*ML30</f>
        <v>0</v>
      </c>
      <c r="MM27">
        <f t="shared" ref="MM27" si="942">MM26*(MM24-ML24)*MM30</f>
        <v>0</v>
      </c>
      <c r="MN27">
        <f t="shared" ref="MN27" si="943">MN26*(MN24-MM24)*MN30</f>
        <v>0</v>
      </c>
      <c r="MO27">
        <f t="shared" ref="MO27" si="944">MO26*(MO24-MN24)*MO30</f>
        <v>0</v>
      </c>
      <c r="MP27">
        <f t="shared" ref="MP27" si="945">MP26*(MP24-MO24)*MP30</f>
        <v>0</v>
      </c>
      <c r="MQ27">
        <f t="shared" ref="MQ27" si="946">MQ26*(MQ24-MP24)*MQ30</f>
        <v>0</v>
      </c>
      <c r="MR27">
        <f t="shared" ref="MR27" si="947">MR26*(MR24-MQ24)*MR30</f>
        <v>0</v>
      </c>
      <c r="MS27">
        <f t="shared" ref="MS27" si="948">MS26*(MS24-MR24)*MS30</f>
        <v>0</v>
      </c>
      <c r="MT27">
        <f t="shared" ref="MT27" si="949">MT26*(MT24-MS24)*MT30</f>
        <v>0</v>
      </c>
      <c r="MU27">
        <f t="shared" ref="MU27" si="950">MU26*(MU24-MT24)*MU30</f>
        <v>0</v>
      </c>
      <c r="MV27">
        <f t="shared" ref="MV27" si="951">MV26*(MV24-MU24)*MV30</f>
        <v>0</v>
      </c>
      <c r="MW27">
        <f t="shared" ref="MW27" si="952">MW26*(MW24-MV24)*MW30</f>
        <v>0</v>
      </c>
      <c r="MX27">
        <f t="shared" ref="MX27" si="953">MX26*(MX24-MW24)*MX30</f>
        <v>0</v>
      </c>
      <c r="MY27">
        <f t="shared" ref="MY27" si="954">MY26*(MY24-MX24)*MY30</f>
        <v>0</v>
      </c>
      <c r="MZ27">
        <f t="shared" ref="MZ27" si="955">MZ26*(MZ24-MY24)*MZ30</f>
        <v>0</v>
      </c>
      <c r="NA27">
        <f t="shared" ref="NA27" si="956">NA26*(NA24-MZ24)*NA30</f>
        <v>0</v>
      </c>
      <c r="NB27">
        <f t="shared" ref="NB27" si="957">NB26*(NB24-NA24)*NB30</f>
        <v>0</v>
      </c>
      <c r="NC27">
        <f t="shared" ref="NC27" si="958">NC26*(NC24-NB24)*NC30</f>
        <v>0</v>
      </c>
      <c r="ND27">
        <f t="shared" ref="ND27" si="959">ND26*(ND24-NC24)*ND30</f>
        <v>0</v>
      </c>
      <c r="NE27">
        <f t="shared" ref="NE27" si="960">NE26*(NE24-ND24)*NE30</f>
        <v>0</v>
      </c>
      <c r="NF27">
        <f t="shared" ref="NF27" si="961">NF26*(NF24-NE24)*NF30</f>
        <v>0</v>
      </c>
      <c r="NG27">
        <f t="shared" ref="NG27" si="962">NG26*(NG24-NF24)*NG30</f>
        <v>0</v>
      </c>
      <c r="NH27">
        <f t="shared" ref="NH27" si="963">NH26*(NH24-NG24)*NH30</f>
        <v>0</v>
      </c>
      <c r="NI27">
        <f t="shared" ref="NI27" si="964">NI26*(NI24-NH24)*NI30</f>
        <v>0</v>
      </c>
      <c r="NJ27">
        <f t="shared" ref="NJ27" si="965">NJ26*(NJ24-NI24)*NJ30</f>
        <v>0</v>
      </c>
      <c r="NK27">
        <f t="shared" ref="NK27" si="966">NK26*(NK24-NJ24)*NK30</f>
        <v>0</v>
      </c>
      <c r="NL27">
        <f t="shared" ref="NL27" si="967">NL26*(NL24-NK24)*NL30</f>
        <v>0</v>
      </c>
      <c r="NM27">
        <f t="shared" ref="NM27" si="968">NM26*(NM24-NL24)*NM30</f>
        <v>0</v>
      </c>
      <c r="NN27">
        <f t="shared" ref="NN27" si="969">NN26*(NN24-NM24)*NN30</f>
        <v>0</v>
      </c>
      <c r="NO27">
        <f t="shared" ref="NO27" si="970">NO26*(NO24-NN24)*NO30</f>
        <v>0</v>
      </c>
      <c r="NP27">
        <f t="shared" ref="NP27" si="971">NP26*(NP24-NO24)*NP30</f>
        <v>0</v>
      </c>
      <c r="NQ27">
        <f t="shared" ref="NQ27" si="972">NQ26*(NQ24-NP24)*NQ30</f>
        <v>0</v>
      </c>
      <c r="NR27">
        <f t="shared" ref="NR27" si="973">NR26*(NR24-NQ24)*NR30</f>
        <v>0</v>
      </c>
      <c r="NS27">
        <f t="shared" ref="NS27" si="974">NS26*(NS24-NR24)*NS30</f>
        <v>0</v>
      </c>
      <c r="NT27">
        <f t="shared" ref="NT27" si="975">NT26*(NT24-NS24)*NT30</f>
        <v>0</v>
      </c>
      <c r="NU27">
        <f t="shared" ref="NU27" si="976">NU26*(NU24-NT24)*NU30</f>
        <v>0</v>
      </c>
      <c r="NV27">
        <f t="shared" ref="NV27" si="977">NV26*(NV24-NU24)*NV30</f>
        <v>0</v>
      </c>
      <c r="NW27">
        <f t="shared" ref="NW27" si="978">NW26*(NW24-NV24)*NW30</f>
        <v>0</v>
      </c>
      <c r="NX27">
        <f t="shared" ref="NX27" si="979">NX26*(NX24-NW24)*NX30</f>
        <v>0</v>
      </c>
      <c r="NY27">
        <f t="shared" ref="NY27" si="980">NY26*(NY24-NX24)*NY30</f>
        <v>0</v>
      </c>
      <c r="NZ27">
        <f t="shared" ref="NZ27" si="981">NZ26*(NZ24-NY24)*NZ30</f>
        <v>0</v>
      </c>
      <c r="OA27">
        <f t="shared" ref="OA27" si="982">OA26*(OA24-NZ24)*OA30</f>
        <v>0</v>
      </c>
      <c r="OB27">
        <f t="shared" ref="OB27" si="983">OB26*(OB24-OA24)*OB30</f>
        <v>0</v>
      </c>
      <c r="OC27">
        <f t="shared" ref="OC27" si="984">OC26*(OC24-OB24)*OC30</f>
        <v>0</v>
      </c>
      <c r="OD27">
        <f t="shared" ref="OD27" si="985">OD26*(OD24-OC24)*OD30</f>
        <v>0</v>
      </c>
      <c r="OE27">
        <f t="shared" ref="OE27" si="986">OE26*(OE24-OD24)*OE30</f>
        <v>0</v>
      </c>
      <c r="OF27">
        <f t="shared" ref="OF27" si="987">OF26*(OF24-OE24)*OF30</f>
        <v>0</v>
      </c>
      <c r="OG27">
        <f t="shared" ref="OG27" si="988">OG26*(OG24-OF24)*OG30</f>
        <v>0</v>
      </c>
      <c r="OH27">
        <f t="shared" ref="OH27" si="989">OH26*(OH24-OG24)*OH30</f>
        <v>0</v>
      </c>
      <c r="OI27">
        <f t="shared" ref="OI27" si="990">OI26*(OI24-OH24)*OI30</f>
        <v>0</v>
      </c>
      <c r="OJ27">
        <f t="shared" ref="OJ27" si="991">OJ26*(OJ24-OI24)*OJ30</f>
        <v>0</v>
      </c>
      <c r="OK27">
        <f t="shared" ref="OK27" si="992">OK26*(OK24-OJ24)*OK30</f>
        <v>0</v>
      </c>
      <c r="OL27">
        <f t="shared" ref="OL27" si="993">OL26*(OL24-OK24)*OL30</f>
        <v>0</v>
      </c>
      <c r="OM27">
        <f t="shared" ref="OM27" si="994">OM26*(OM24-OL24)*OM30</f>
        <v>0</v>
      </c>
      <c r="ON27">
        <f t="shared" ref="ON27" si="995">ON26*(ON24-OM24)*ON30</f>
        <v>0</v>
      </c>
      <c r="OO27">
        <f t="shared" ref="OO27" si="996">OO26*(OO24-ON24)*OO30</f>
        <v>0</v>
      </c>
      <c r="OP27">
        <f t="shared" ref="OP27" si="997">OP26*(OP24-OO24)*OP30</f>
        <v>0</v>
      </c>
      <c r="OQ27">
        <f t="shared" ref="OQ27" si="998">OQ26*(OQ24-OP24)*OQ30</f>
        <v>0</v>
      </c>
      <c r="OR27">
        <f t="shared" ref="OR27" si="999">OR26*(OR24-OQ24)*OR30</f>
        <v>0</v>
      </c>
      <c r="OS27">
        <f t="shared" ref="OS27" si="1000">OS26*(OS24-OR24)*OS30</f>
        <v>0</v>
      </c>
      <c r="OT27">
        <f t="shared" ref="OT27" si="1001">OT26*(OT24-OS24)*OT30</f>
        <v>0</v>
      </c>
      <c r="OU27">
        <f t="shared" ref="OU27" si="1002">OU26*(OU24-OT24)*OU30</f>
        <v>0</v>
      </c>
      <c r="OV27">
        <f t="shared" ref="OV27" si="1003">OV26*(OV24-OU24)*OV30</f>
        <v>0</v>
      </c>
      <c r="OW27">
        <f t="shared" ref="OW27" si="1004">OW26*(OW24-OV24)*OW30</f>
        <v>0</v>
      </c>
      <c r="OX27">
        <f t="shared" ref="OX27" si="1005">OX26*(OX24-OW24)*OX30</f>
        <v>0</v>
      </c>
      <c r="OY27">
        <f t="shared" ref="OY27" si="1006">OY26*(OY24-OX24)*OY30</f>
        <v>0</v>
      </c>
      <c r="OZ27">
        <f t="shared" ref="OZ27" si="1007">OZ26*(OZ24-OY24)*OZ30</f>
        <v>0</v>
      </c>
      <c r="PA27">
        <f t="shared" ref="PA27" si="1008">PA26*(PA24-OZ24)*PA30</f>
        <v>0</v>
      </c>
      <c r="PB27">
        <f t="shared" ref="PB27" si="1009">PB26*(PB24-PA24)*PB30</f>
        <v>0</v>
      </c>
      <c r="PC27">
        <f t="shared" ref="PC27" si="1010">PC26*(PC24-PB24)*PC30</f>
        <v>0</v>
      </c>
      <c r="PD27">
        <f t="shared" ref="PD27" si="1011">PD26*(PD24-PC24)*PD30</f>
        <v>0</v>
      </c>
      <c r="PE27">
        <f t="shared" ref="PE27" si="1012">PE26*(PE24-PD24)*PE30</f>
        <v>0</v>
      </c>
      <c r="PF27">
        <f t="shared" ref="PF27" si="1013">PF26*(PF24-PE24)*PF30</f>
        <v>0</v>
      </c>
      <c r="PG27">
        <f t="shared" ref="PG27" si="1014">PG26*(PG24-PF24)*PG30</f>
        <v>0</v>
      </c>
      <c r="PH27">
        <f t="shared" ref="PH27" si="1015">PH26*(PH24-PG24)*PH30</f>
        <v>0</v>
      </c>
      <c r="PI27">
        <f t="shared" ref="PI27" si="1016">PI26*(PI24-PH24)*PI30</f>
        <v>0</v>
      </c>
      <c r="PJ27">
        <f t="shared" ref="PJ27" si="1017">PJ26*(PJ24-PI24)*PJ30</f>
        <v>0</v>
      </c>
      <c r="PK27">
        <f t="shared" ref="PK27" si="1018">PK26*(PK24-PJ24)*PK30</f>
        <v>0</v>
      </c>
      <c r="PL27">
        <f t="shared" ref="PL27" si="1019">PL26*(PL24-PK24)*PL30</f>
        <v>0</v>
      </c>
      <c r="PM27">
        <f t="shared" ref="PM27" si="1020">PM26*(PM24-PL24)*PM30</f>
        <v>0</v>
      </c>
      <c r="PN27">
        <f t="shared" ref="PN27" si="1021">PN26*(PN24-PM24)*PN30</f>
        <v>0</v>
      </c>
      <c r="PO27">
        <f t="shared" ref="PO27" si="1022">PO26*(PO24-PN24)*PO30</f>
        <v>0</v>
      </c>
      <c r="PP27">
        <f t="shared" ref="PP27" si="1023">PP26*(PP24-PO24)*PP30</f>
        <v>0</v>
      </c>
      <c r="PQ27">
        <f t="shared" ref="PQ27" si="1024">PQ26*(PQ24-PP24)*PQ30</f>
        <v>0</v>
      </c>
      <c r="PR27">
        <f t="shared" ref="PR27" si="1025">PR26*(PR24-PQ24)*PR30</f>
        <v>0</v>
      </c>
      <c r="PS27">
        <f t="shared" ref="PS27" si="1026">PS26*(PS24-PR24)*PS30</f>
        <v>0</v>
      </c>
      <c r="PT27">
        <f t="shared" ref="PT27" si="1027">PT26*(PT24-PS24)*PT30</f>
        <v>0</v>
      </c>
      <c r="PU27">
        <f t="shared" ref="PU27" si="1028">PU26*(PU24-PT24)*PU30</f>
        <v>0</v>
      </c>
      <c r="PV27">
        <f t="shared" ref="PV27" si="1029">PV26*(PV24-PU24)*PV30</f>
        <v>0</v>
      </c>
      <c r="PW27">
        <f t="shared" ref="PW27" si="1030">PW26*(PW24-PV24)*PW30</f>
        <v>0</v>
      </c>
      <c r="PX27">
        <f t="shared" ref="PX27" si="1031">PX26*(PX24-PW24)*PX30</f>
        <v>0</v>
      </c>
      <c r="PY27">
        <f t="shared" ref="PY27" si="1032">PY26*(PY24-PX24)*PY30</f>
        <v>0</v>
      </c>
      <c r="PZ27">
        <f t="shared" ref="PZ27" si="1033">PZ26*(PZ24-PY24)*PZ30</f>
        <v>0</v>
      </c>
      <c r="QA27">
        <f t="shared" ref="QA27" si="1034">QA26*(QA24-PZ24)*QA30</f>
        <v>0</v>
      </c>
      <c r="QB27">
        <f t="shared" ref="QB27" si="1035">QB26*(QB24-QA24)*QB30</f>
        <v>0</v>
      </c>
      <c r="QC27">
        <f t="shared" ref="QC27" si="1036">QC26*(QC24-QB24)*QC30</f>
        <v>0</v>
      </c>
      <c r="QD27">
        <f t="shared" ref="QD27" si="1037">QD26*(QD24-QC24)*QD30</f>
        <v>0</v>
      </c>
      <c r="QE27">
        <f t="shared" ref="QE27" si="1038">QE26*(QE24-QD24)*QE30</f>
        <v>0</v>
      </c>
      <c r="QF27">
        <f t="shared" ref="QF27" si="1039">QF26*(QF24-QE24)*QF30</f>
        <v>0</v>
      </c>
      <c r="QG27">
        <f t="shared" ref="QG27" si="1040">QG26*(QG24-QF24)*QG30</f>
        <v>0</v>
      </c>
      <c r="QH27">
        <f t="shared" ref="QH27" si="1041">QH26*(QH24-QG24)*QH30</f>
        <v>0</v>
      </c>
      <c r="QI27">
        <f t="shared" ref="QI27" si="1042">QI26*(QI24-QH24)*QI30</f>
        <v>0</v>
      </c>
      <c r="QJ27">
        <f t="shared" ref="QJ27" si="1043">QJ26*(QJ24-QI24)*QJ30</f>
        <v>0</v>
      </c>
      <c r="QK27">
        <f t="shared" ref="QK27" si="1044">QK26*(QK24-QJ24)*QK30</f>
        <v>0</v>
      </c>
      <c r="QL27">
        <f t="shared" ref="QL27" si="1045">QL26*(QL24-QK24)*QL30</f>
        <v>0</v>
      </c>
      <c r="QM27">
        <f t="shared" ref="QM27" si="1046">QM26*(QM24-QL24)*QM30</f>
        <v>0</v>
      </c>
      <c r="QN27">
        <f t="shared" ref="QN27" si="1047">QN26*(QN24-QM24)*QN30</f>
        <v>0</v>
      </c>
      <c r="QO27">
        <f t="shared" ref="QO27" si="1048">QO26*(QO24-QN24)*QO30</f>
        <v>0</v>
      </c>
      <c r="QP27">
        <f t="shared" ref="QP27" si="1049">QP26*(QP24-QO24)*QP30</f>
        <v>0</v>
      </c>
      <c r="QQ27">
        <f t="shared" ref="QQ27" si="1050">QQ26*(QQ24-QP24)*QQ30</f>
        <v>0</v>
      </c>
      <c r="QR27">
        <f t="shared" ref="QR27" si="1051">QR26*(QR24-QQ24)*QR30</f>
        <v>0</v>
      </c>
      <c r="QS27">
        <f t="shared" ref="QS27" si="1052">QS26*(QS24-QR24)*QS30</f>
        <v>0</v>
      </c>
      <c r="QT27">
        <f t="shared" ref="QT27" si="1053">QT26*(QT24-QS24)*QT30</f>
        <v>0</v>
      </c>
      <c r="QU27">
        <f t="shared" ref="QU27" si="1054">QU26*(QU24-QT24)*QU30</f>
        <v>0</v>
      </c>
      <c r="QV27">
        <f t="shared" ref="QV27" si="1055">QV26*(QV24-QU24)*QV30</f>
        <v>0</v>
      </c>
      <c r="QW27">
        <f t="shared" ref="QW27" si="1056">QW26*(QW24-QV24)*QW30</f>
        <v>0</v>
      </c>
      <c r="QX27">
        <f t="shared" ref="QX27" si="1057">QX26*(QX24-QW24)*QX30</f>
        <v>0</v>
      </c>
      <c r="QY27">
        <f t="shared" ref="QY27" si="1058">QY26*(QY24-QX24)*QY30</f>
        <v>0</v>
      </c>
      <c r="QZ27">
        <f t="shared" ref="QZ27" si="1059">QZ26*(QZ24-QY24)*QZ30</f>
        <v>0</v>
      </c>
      <c r="RA27">
        <f t="shared" ref="RA27" si="1060">RA26*(RA24-QZ24)*RA30</f>
        <v>0</v>
      </c>
      <c r="RB27">
        <f t="shared" ref="RB27" si="1061">RB26*(RB24-RA24)*RB30</f>
        <v>0</v>
      </c>
      <c r="RC27">
        <f t="shared" ref="RC27" si="1062">RC26*(RC24-RB24)*RC30</f>
        <v>0</v>
      </c>
      <c r="RD27">
        <f t="shared" ref="RD27" si="1063">RD26*(RD24-RC24)*RD30</f>
        <v>0</v>
      </c>
      <c r="RE27">
        <f t="shared" ref="RE27" si="1064">RE26*(RE24-RD24)*RE30</f>
        <v>0</v>
      </c>
      <c r="RF27">
        <f t="shared" ref="RF27" si="1065">RF26*(RF24-RE24)*RF30</f>
        <v>0</v>
      </c>
      <c r="RG27">
        <f t="shared" ref="RG27" si="1066">RG26*(RG24-RF24)*RG30</f>
        <v>0</v>
      </c>
      <c r="RH27">
        <f t="shared" ref="RH27" si="1067">RH26*(RH24-RG24)*RH30</f>
        <v>0</v>
      </c>
      <c r="RI27">
        <f t="shared" ref="RI27" si="1068">RI26*(RI24-RH24)*RI30</f>
        <v>0</v>
      </c>
      <c r="RJ27">
        <f t="shared" ref="RJ27" si="1069">RJ26*(RJ24-RI24)*RJ30</f>
        <v>0</v>
      </c>
      <c r="RK27">
        <f t="shared" ref="RK27" si="1070">RK26*(RK24-RJ24)*RK30</f>
        <v>0</v>
      </c>
      <c r="RL27">
        <f t="shared" ref="RL27" si="1071">RL26*(RL24-RK24)*RL30</f>
        <v>0</v>
      </c>
      <c r="RM27">
        <f t="shared" ref="RM27" si="1072">RM26*(RM24-RL24)*RM30</f>
        <v>0</v>
      </c>
      <c r="RN27">
        <f t="shared" ref="RN27" si="1073">RN26*(RN24-RM24)*RN30</f>
        <v>0</v>
      </c>
      <c r="RO27">
        <f t="shared" ref="RO27" si="1074">RO26*(RO24-RN24)*RO30</f>
        <v>0</v>
      </c>
      <c r="RP27">
        <f t="shared" ref="RP27" si="1075">RP26*(RP24-RO24)*RP30</f>
        <v>0</v>
      </c>
      <c r="RQ27">
        <f t="shared" ref="RQ27" si="1076">RQ26*(RQ24-RP24)*RQ30</f>
        <v>0</v>
      </c>
      <c r="RR27">
        <f t="shared" ref="RR27" si="1077">RR26*(RR24-RQ24)*RR30</f>
        <v>0</v>
      </c>
      <c r="RS27">
        <f t="shared" ref="RS27" si="1078">RS26*(RS24-RR24)*RS30</f>
        <v>0</v>
      </c>
      <c r="RT27">
        <f t="shared" ref="RT27" si="1079">RT26*(RT24-RS24)*RT30</f>
        <v>0</v>
      </c>
      <c r="RU27">
        <f t="shared" ref="RU27" si="1080">RU26*(RU24-RT24)*RU30</f>
        <v>0</v>
      </c>
      <c r="RV27">
        <f t="shared" ref="RV27" si="1081">RV26*(RV24-RU24)*RV30</f>
        <v>0</v>
      </c>
      <c r="RW27">
        <f t="shared" ref="RW27" si="1082">RW26*(RW24-RV24)*RW30</f>
        <v>0</v>
      </c>
      <c r="RX27">
        <f t="shared" ref="RX27" si="1083">RX26*(RX24-RW24)*RX30</f>
        <v>0</v>
      </c>
      <c r="RY27">
        <f t="shared" ref="RY27" si="1084">RY26*(RY24-RX24)*RY30</f>
        <v>0</v>
      </c>
      <c r="RZ27">
        <f t="shared" ref="RZ27" si="1085">RZ26*(RZ24-RY24)*RZ30</f>
        <v>0</v>
      </c>
      <c r="SA27">
        <f t="shared" ref="SA27" si="1086">SA26*(SA24-RZ24)*SA30</f>
        <v>0</v>
      </c>
      <c r="SB27">
        <f t="shared" ref="SB27" si="1087">SB26*(SB24-SA24)*SB30</f>
        <v>0</v>
      </c>
      <c r="SC27">
        <f t="shared" ref="SC27" si="1088">SC26*(SC24-SB24)*SC30</f>
        <v>0</v>
      </c>
      <c r="SD27">
        <f t="shared" ref="SD27" si="1089">SD26*(SD24-SC24)*SD30</f>
        <v>0</v>
      </c>
      <c r="SE27">
        <f t="shared" ref="SE27" si="1090">SE26*(SE24-SD24)*SE30</f>
        <v>0</v>
      </c>
      <c r="SF27">
        <f t="shared" ref="SF27" si="1091">SF26*(SF24-SE24)*SF30</f>
        <v>0</v>
      </c>
      <c r="SG27">
        <f t="shared" ref="SG27" si="1092">SG26*(SG24-SF24)*SG30</f>
        <v>0</v>
      </c>
      <c r="SH27">
        <f t="shared" ref="SH27" si="1093">SH26*(SH24-SG24)*SH30</f>
        <v>0</v>
      </c>
      <c r="SI27">
        <f t="shared" ref="SI27" si="1094">SI26*(SI24-SH24)*SI30</f>
        <v>0</v>
      </c>
      <c r="SJ27">
        <f t="shared" ref="SJ27" si="1095">SJ26*(SJ24-SI24)*SJ30</f>
        <v>0</v>
      </c>
      <c r="SK27">
        <f t="shared" ref="SK27" si="1096">SK26*(SK24-SJ24)*SK30</f>
        <v>0</v>
      </c>
      <c r="SL27">
        <f t="shared" ref="SL27" si="1097">SL26*(SL24-SK24)*SL30</f>
        <v>0</v>
      </c>
      <c r="SM27">
        <f t="shared" ref="SM27" si="1098">SM26*(SM24-SL24)*SM30</f>
        <v>0</v>
      </c>
      <c r="SN27">
        <f t="shared" ref="SN27" si="1099">SN26*(SN24-SM24)*SN30</f>
        <v>0</v>
      </c>
      <c r="SO27">
        <f t="shared" ref="SO27" si="1100">SO26*(SO24-SN24)*SO30</f>
        <v>0</v>
      </c>
      <c r="SP27">
        <f t="shared" ref="SP27" si="1101">SP26*(SP24-SO24)*SP30</f>
        <v>0</v>
      </c>
      <c r="SQ27">
        <f t="shared" ref="SQ27" si="1102">SQ26*(SQ24-SP24)*SQ30</f>
        <v>0</v>
      </c>
      <c r="SR27">
        <f t="shared" ref="SR27" si="1103">SR26*(SR24-SQ24)*SR30</f>
        <v>0</v>
      </c>
      <c r="SS27">
        <f t="shared" ref="SS27" si="1104">SS26*(SS24-SR24)*SS30</f>
        <v>0</v>
      </c>
      <c r="ST27">
        <f t="shared" ref="ST27" si="1105">ST26*(ST24-SS24)*ST30</f>
        <v>0</v>
      </c>
      <c r="SU27">
        <f t="shared" ref="SU27" si="1106">SU26*(SU24-ST24)*SU30</f>
        <v>0</v>
      </c>
      <c r="SV27">
        <f t="shared" ref="SV27" si="1107">SV26*(SV24-SU24)*SV30</f>
        <v>0</v>
      </c>
      <c r="SW27">
        <f t="shared" ref="SW27" si="1108">SW26*(SW24-SV24)*SW30</f>
        <v>0</v>
      </c>
      <c r="SX27">
        <f t="shared" ref="SX27" si="1109">SX26*(SX24-SW24)*SX30</f>
        <v>0</v>
      </c>
      <c r="SY27">
        <f t="shared" ref="SY27" si="1110">SY26*(SY24-SX24)*SY30</f>
        <v>0</v>
      </c>
      <c r="SZ27">
        <f t="shared" ref="SZ27" si="1111">SZ26*(SZ24-SY24)*SZ30</f>
        <v>0</v>
      </c>
      <c r="TA27">
        <f t="shared" ref="TA27" si="1112">TA26*(TA24-SZ24)*TA30</f>
        <v>0</v>
      </c>
      <c r="TB27">
        <f t="shared" ref="TB27" si="1113">TB26*(TB24-TA24)*TB30</f>
        <v>0</v>
      </c>
      <c r="TC27">
        <f t="shared" ref="TC27" si="1114">TC26*(TC24-TB24)*TC30</f>
        <v>0</v>
      </c>
      <c r="TD27">
        <f t="shared" ref="TD27" si="1115">TD26*(TD24-TC24)*TD30</f>
        <v>0</v>
      </c>
      <c r="TE27">
        <f t="shared" ref="TE27" si="1116">TE26*(TE24-TD24)*TE30</f>
        <v>0</v>
      </c>
      <c r="TF27">
        <f t="shared" ref="TF27" si="1117">TF26*(TF24-TE24)*TF30</f>
        <v>0</v>
      </c>
      <c r="TG27">
        <f t="shared" ref="TG27" si="1118">TG26*(TG24-TF24)*TG30</f>
        <v>0</v>
      </c>
      <c r="TH27">
        <f t="shared" ref="TH27" si="1119">TH26*(TH24-TG24)*TH30</f>
        <v>0</v>
      </c>
      <c r="TI27">
        <f t="shared" ref="TI27" si="1120">TI26*(TI24-TH24)*TI30</f>
        <v>0</v>
      </c>
      <c r="TJ27">
        <f t="shared" ref="TJ27" si="1121">TJ26*(TJ24-TI24)*TJ30</f>
        <v>0</v>
      </c>
      <c r="TK27">
        <f t="shared" ref="TK27" si="1122">TK26*(TK24-TJ24)*TK30</f>
        <v>0</v>
      </c>
      <c r="TL27">
        <f t="shared" ref="TL27" si="1123">TL26*(TL24-TK24)*TL30</f>
        <v>0</v>
      </c>
      <c r="TM27">
        <f t="shared" ref="TM27" si="1124">TM26*(TM24-TL24)*TM30</f>
        <v>0</v>
      </c>
      <c r="TN27">
        <f t="shared" ref="TN27" si="1125">TN26*(TN24-TM24)*TN30</f>
        <v>0</v>
      </c>
      <c r="TO27">
        <f t="shared" ref="TO27" si="1126">TO26*(TO24-TN24)*TO30</f>
        <v>0</v>
      </c>
      <c r="TP27">
        <f t="shared" ref="TP27" si="1127">TP26*(TP24-TO24)*TP30</f>
        <v>0</v>
      </c>
      <c r="TQ27">
        <f t="shared" ref="TQ27" si="1128">TQ26*(TQ24-TP24)*TQ30</f>
        <v>0</v>
      </c>
      <c r="TR27">
        <f t="shared" ref="TR27" si="1129">TR26*(TR24-TQ24)*TR30</f>
        <v>0</v>
      </c>
      <c r="TS27">
        <f t="shared" ref="TS27" si="1130">TS26*(TS24-TR24)*TS30</f>
        <v>0</v>
      </c>
      <c r="TT27">
        <f t="shared" ref="TT27" si="1131">TT26*(TT24-TS24)*TT30</f>
        <v>0</v>
      </c>
      <c r="TU27">
        <f t="shared" ref="TU27" si="1132">TU26*(TU24-TT24)*TU30</f>
        <v>0</v>
      </c>
      <c r="TV27">
        <f t="shared" ref="TV27" si="1133">TV26*(TV24-TU24)*TV30</f>
        <v>0</v>
      </c>
      <c r="TW27">
        <f t="shared" ref="TW27" si="1134">TW26*(TW24-TV24)*TW30</f>
        <v>0</v>
      </c>
      <c r="TX27">
        <f t="shared" ref="TX27" si="1135">TX26*(TX24-TW24)*TX30</f>
        <v>0</v>
      </c>
      <c r="TY27">
        <f t="shared" ref="TY27" si="1136">TY26*(TY24-TX24)*TY30</f>
        <v>0</v>
      </c>
      <c r="TZ27">
        <f t="shared" ref="TZ27" si="1137">TZ26*(TZ24-TY24)*TZ30</f>
        <v>0</v>
      </c>
      <c r="UA27">
        <f t="shared" ref="UA27" si="1138">UA26*(UA24-TZ24)*UA30</f>
        <v>0</v>
      </c>
      <c r="UB27">
        <f t="shared" ref="UB27" si="1139">UB26*(UB24-UA24)*UB30</f>
        <v>0</v>
      </c>
      <c r="UC27">
        <f t="shared" ref="UC27" si="1140">UC26*(UC24-UB24)*UC30</f>
        <v>0</v>
      </c>
      <c r="UD27">
        <f t="shared" ref="UD27" si="1141">UD26*(UD24-UC24)*UD30</f>
        <v>0</v>
      </c>
      <c r="UE27">
        <f t="shared" ref="UE27" si="1142">UE26*(UE24-UD24)*UE30</f>
        <v>0</v>
      </c>
      <c r="UF27">
        <f t="shared" ref="UF27" si="1143">UF26*(UF24-UE24)*UF30</f>
        <v>0</v>
      </c>
      <c r="UG27">
        <f t="shared" ref="UG27" si="1144">UG26*(UG24-UF24)*UG30</f>
        <v>0</v>
      </c>
      <c r="UH27">
        <f t="shared" ref="UH27" si="1145">UH26*(UH24-UG24)*UH30</f>
        <v>0</v>
      </c>
      <c r="UI27">
        <f t="shared" ref="UI27" si="1146">UI26*(UI24-UH24)*UI30</f>
        <v>0</v>
      </c>
      <c r="UJ27">
        <f t="shared" ref="UJ27" si="1147">UJ26*(UJ24-UI24)*UJ30</f>
        <v>0</v>
      </c>
      <c r="UK27">
        <f t="shared" ref="UK27" si="1148">UK26*(UK24-UJ24)*UK30</f>
        <v>0</v>
      </c>
      <c r="UL27">
        <f t="shared" ref="UL27" si="1149">UL26*(UL24-UK24)*UL30</f>
        <v>0</v>
      </c>
      <c r="UM27">
        <f t="shared" ref="UM27" si="1150">UM26*(UM24-UL24)*UM30</f>
        <v>0</v>
      </c>
      <c r="UN27">
        <f t="shared" ref="UN27" si="1151">UN26*(UN24-UM24)*UN30</f>
        <v>0</v>
      </c>
      <c r="UO27">
        <f t="shared" ref="UO27" si="1152">UO26*(UO24-UN24)*UO30</f>
        <v>0</v>
      </c>
      <c r="UP27">
        <f t="shared" ref="UP27" si="1153">UP26*(UP24-UO24)*UP30</f>
        <v>0</v>
      </c>
      <c r="UQ27">
        <f t="shared" ref="UQ27" si="1154">UQ26*(UQ24-UP24)*UQ30</f>
        <v>0</v>
      </c>
      <c r="UR27">
        <f t="shared" ref="UR27" si="1155">UR26*(UR24-UQ24)*UR30</f>
        <v>0</v>
      </c>
      <c r="US27">
        <f t="shared" ref="US27" si="1156">US26*(US24-UR24)*US30</f>
        <v>0</v>
      </c>
      <c r="UT27">
        <f t="shared" ref="UT27" si="1157">UT26*(UT24-US24)*UT30</f>
        <v>0</v>
      </c>
      <c r="UU27">
        <f t="shared" ref="UU27" si="1158">UU26*(UU24-UT24)*UU30</f>
        <v>0</v>
      </c>
      <c r="UV27">
        <f t="shared" ref="UV27" si="1159">UV26*(UV24-UU24)*UV30</f>
        <v>0</v>
      </c>
      <c r="UW27">
        <f t="shared" ref="UW27" si="1160">UW26*(UW24-UV24)*UW30</f>
        <v>0</v>
      </c>
      <c r="UX27">
        <f t="shared" ref="UX27" si="1161">UX26*(UX24-UW24)*UX30</f>
        <v>0</v>
      </c>
      <c r="UY27">
        <f t="shared" ref="UY27" si="1162">UY26*(UY24-UX24)*UY30</f>
        <v>0</v>
      </c>
      <c r="UZ27">
        <f t="shared" ref="UZ27" si="1163">UZ26*(UZ24-UY24)*UZ30</f>
        <v>0</v>
      </c>
      <c r="VA27">
        <f t="shared" ref="VA27" si="1164">VA26*(VA24-UZ24)*VA30</f>
        <v>0</v>
      </c>
      <c r="VB27">
        <f t="shared" ref="VB27" si="1165">VB26*(VB24-VA24)*VB30</f>
        <v>0</v>
      </c>
      <c r="VC27">
        <f t="shared" ref="VC27" si="1166">VC26*(VC24-VB24)*VC30</f>
        <v>0</v>
      </c>
      <c r="VD27">
        <f t="shared" ref="VD27" si="1167">VD26*(VD24-VC24)*VD30</f>
        <v>0</v>
      </c>
      <c r="VE27">
        <f t="shared" ref="VE27" si="1168">VE26*(VE24-VD24)*VE30</f>
        <v>0</v>
      </c>
      <c r="VF27">
        <f t="shared" ref="VF27" si="1169">VF26*(VF24-VE24)*VF30</f>
        <v>0</v>
      </c>
      <c r="VG27">
        <f t="shared" ref="VG27" si="1170">VG26*(VG24-VF24)*VG30</f>
        <v>0</v>
      </c>
      <c r="VH27">
        <f t="shared" ref="VH27" si="1171">VH26*(VH24-VG24)*VH30</f>
        <v>0</v>
      </c>
      <c r="VI27">
        <f t="shared" ref="VI27" si="1172">VI26*(VI24-VH24)*VI30</f>
        <v>0</v>
      </c>
      <c r="VJ27">
        <f t="shared" ref="VJ27" si="1173">VJ26*(VJ24-VI24)*VJ30</f>
        <v>0</v>
      </c>
      <c r="VK27">
        <f t="shared" ref="VK27" si="1174">VK26*(VK24-VJ24)*VK30</f>
        <v>0</v>
      </c>
      <c r="VL27">
        <f t="shared" ref="VL27" si="1175">VL26*(VL24-VK24)*VL30</f>
        <v>0</v>
      </c>
      <c r="VM27">
        <f t="shared" ref="VM27" si="1176">VM26*(VM24-VL24)*VM30</f>
        <v>0</v>
      </c>
      <c r="VN27">
        <f t="shared" ref="VN27" si="1177">VN26*(VN24-VM24)*VN30</f>
        <v>0</v>
      </c>
      <c r="VO27">
        <f t="shared" ref="VO27" si="1178">VO26*(VO24-VN24)*VO30</f>
        <v>0</v>
      </c>
      <c r="VP27">
        <f t="shared" ref="VP27" si="1179">VP26*(VP24-VO24)*VP30</f>
        <v>0</v>
      </c>
      <c r="VQ27">
        <f t="shared" ref="VQ27" si="1180">VQ26*(VQ24-VP24)*VQ30</f>
        <v>0</v>
      </c>
      <c r="VR27">
        <f t="shared" ref="VR27" si="1181">VR26*(VR24-VQ24)*VR30</f>
        <v>0</v>
      </c>
      <c r="VS27">
        <f t="shared" ref="VS27" si="1182">VS26*(VS24-VR24)*VS30</f>
        <v>0</v>
      </c>
      <c r="VT27">
        <f t="shared" ref="VT27" si="1183">VT26*(VT24-VS24)*VT30</f>
        <v>0</v>
      </c>
      <c r="VU27">
        <f t="shared" ref="VU27" si="1184">VU26*(VU24-VT24)*VU30</f>
        <v>0</v>
      </c>
      <c r="VV27">
        <f t="shared" ref="VV27" si="1185">VV26*(VV24-VU24)*VV30</f>
        <v>0</v>
      </c>
      <c r="VW27">
        <f t="shared" ref="VW27" si="1186">VW26*(VW24-VV24)*VW30</f>
        <v>0</v>
      </c>
      <c r="VX27">
        <f t="shared" ref="VX27" si="1187">VX26*(VX24-VW24)*VX30</f>
        <v>0</v>
      </c>
      <c r="VY27">
        <f t="shared" ref="VY27" si="1188">VY26*(VY24-VX24)*VY30</f>
        <v>0</v>
      </c>
      <c r="VZ27">
        <f t="shared" ref="VZ27" si="1189">VZ26*(VZ24-VY24)*VZ30</f>
        <v>0</v>
      </c>
      <c r="WA27">
        <f t="shared" ref="WA27" si="1190">WA26*(WA24-VZ24)*WA30</f>
        <v>0</v>
      </c>
      <c r="WB27">
        <f t="shared" ref="WB27" si="1191">WB26*(WB24-WA24)*WB30</f>
        <v>0</v>
      </c>
      <c r="WC27">
        <f t="shared" ref="WC27" si="1192">WC26*(WC24-WB24)*WC30</f>
        <v>0</v>
      </c>
      <c r="WD27">
        <f t="shared" ref="WD27" si="1193">WD26*(WD24-WC24)*WD30</f>
        <v>0</v>
      </c>
      <c r="WE27">
        <f t="shared" ref="WE27" si="1194">WE26*(WE24-WD24)*WE30</f>
        <v>0</v>
      </c>
      <c r="WF27">
        <f t="shared" ref="WF27" si="1195">WF26*(WF24-WE24)*WF30</f>
        <v>0</v>
      </c>
      <c r="WG27">
        <f t="shared" ref="WG27" si="1196">WG26*(WG24-WF24)*WG30</f>
        <v>0</v>
      </c>
      <c r="WH27">
        <f t="shared" ref="WH27" si="1197">WH26*(WH24-WG24)*WH30</f>
        <v>0</v>
      </c>
      <c r="WI27">
        <f t="shared" ref="WI27" si="1198">WI26*(WI24-WH24)*WI30</f>
        <v>0</v>
      </c>
      <c r="WJ27">
        <f t="shared" ref="WJ27" si="1199">WJ26*(WJ24-WI24)*WJ30</f>
        <v>0</v>
      </c>
      <c r="WK27">
        <f t="shared" ref="WK27" si="1200">WK26*(WK24-WJ24)*WK30</f>
        <v>0</v>
      </c>
      <c r="WL27">
        <f t="shared" ref="WL27" si="1201">WL26*(WL24-WK24)*WL30</f>
        <v>0</v>
      </c>
      <c r="WM27">
        <f t="shared" ref="WM27" si="1202">WM26*(WM24-WL24)*WM30</f>
        <v>0</v>
      </c>
      <c r="WN27">
        <f t="shared" ref="WN27" si="1203">WN26*(WN24-WM24)*WN30</f>
        <v>0</v>
      </c>
      <c r="WO27">
        <f t="shared" ref="WO27" si="1204">WO26*(WO24-WN24)*WO30</f>
        <v>0</v>
      </c>
      <c r="WP27">
        <f t="shared" ref="WP27" si="1205">WP26*(WP24-WO24)*WP30</f>
        <v>0</v>
      </c>
      <c r="WQ27">
        <f t="shared" ref="WQ27" si="1206">WQ26*(WQ24-WP24)*WQ30</f>
        <v>0</v>
      </c>
      <c r="WR27">
        <f t="shared" ref="WR27" si="1207">WR26*(WR24-WQ24)*WR30</f>
        <v>0</v>
      </c>
      <c r="WS27">
        <f t="shared" ref="WS27" si="1208">WS26*(WS24-WR24)*WS30</f>
        <v>0</v>
      </c>
      <c r="WT27">
        <f t="shared" ref="WT27" si="1209">WT26*(WT24-WS24)*WT30</f>
        <v>0</v>
      </c>
      <c r="WU27">
        <f t="shared" ref="WU27" si="1210">WU26*(WU24-WT24)*WU30</f>
        <v>0</v>
      </c>
      <c r="WV27">
        <f t="shared" ref="WV27" si="1211">WV26*(WV24-WU24)*WV30</f>
        <v>0</v>
      </c>
      <c r="WW27">
        <f t="shared" ref="WW27" si="1212">WW26*(WW24-WV24)*WW30</f>
        <v>0</v>
      </c>
      <c r="WX27">
        <f t="shared" ref="WX27" si="1213">WX26*(WX24-WW24)*WX30</f>
        <v>0</v>
      </c>
      <c r="WY27">
        <f t="shared" ref="WY27" si="1214">WY26*(WY24-WX24)*WY30</f>
        <v>0</v>
      </c>
      <c r="WZ27">
        <f t="shared" ref="WZ27" si="1215">WZ26*(WZ24-WY24)*WZ30</f>
        <v>0</v>
      </c>
      <c r="XA27">
        <f t="shared" ref="XA27" si="1216">XA26*(XA24-WZ24)*XA30</f>
        <v>0</v>
      </c>
      <c r="XB27">
        <f t="shared" ref="XB27" si="1217">XB26*(XB24-XA24)*XB30</f>
        <v>0</v>
      </c>
      <c r="XC27">
        <f t="shared" ref="XC27" si="1218">XC26*(XC24-XB24)*XC30</f>
        <v>0</v>
      </c>
      <c r="XD27">
        <f t="shared" ref="XD27" si="1219">XD26*(XD24-XC24)*XD30</f>
        <v>0</v>
      </c>
      <c r="XE27">
        <f t="shared" ref="XE27" si="1220">XE26*(XE24-XD24)*XE30</f>
        <v>0</v>
      </c>
      <c r="XF27">
        <f t="shared" ref="XF27" si="1221">XF26*(XF24-XE24)*XF30</f>
        <v>0</v>
      </c>
      <c r="XG27">
        <f t="shared" ref="XG27" si="1222">XG26*(XG24-XF24)*XG30</f>
        <v>0</v>
      </c>
      <c r="XH27">
        <f t="shared" ref="XH27" si="1223">XH26*(XH24-XG24)*XH30</f>
        <v>0</v>
      </c>
      <c r="XI27">
        <f t="shared" ref="XI27" si="1224">XI26*(XI24-XH24)*XI30</f>
        <v>0</v>
      </c>
      <c r="XJ27">
        <f t="shared" ref="XJ27" si="1225">XJ26*(XJ24-XI24)*XJ30</f>
        <v>0</v>
      </c>
      <c r="XK27">
        <f t="shared" ref="XK27" si="1226">XK26*(XK24-XJ24)*XK30</f>
        <v>0</v>
      </c>
      <c r="XL27">
        <f t="shared" ref="XL27" si="1227">XL26*(XL24-XK24)*XL30</f>
        <v>0</v>
      </c>
      <c r="XM27">
        <f t="shared" ref="XM27" si="1228">XM26*(XM24-XL24)*XM30</f>
        <v>0</v>
      </c>
      <c r="XN27">
        <f t="shared" ref="XN27" si="1229">XN26*(XN24-XM24)*XN30</f>
        <v>0</v>
      </c>
      <c r="XO27">
        <f t="shared" ref="XO27" si="1230">XO26*(XO24-XN24)*XO30</f>
        <v>0</v>
      </c>
      <c r="XP27">
        <f t="shared" ref="XP27" si="1231">XP26*(XP24-XO24)*XP30</f>
        <v>0</v>
      </c>
      <c r="XQ27">
        <f t="shared" ref="XQ27" si="1232">XQ26*(XQ24-XP24)*XQ30</f>
        <v>0</v>
      </c>
      <c r="XR27">
        <f t="shared" ref="XR27" si="1233">XR26*(XR24-XQ24)*XR30</f>
        <v>0</v>
      </c>
      <c r="XS27">
        <f t="shared" ref="XS27" si="1234">XS26*(XS24-XR24)*XS30</f>
        <v>0</v>
      </c>
      <c r="XT27">
        <f t="shared" ref="XT27" si="1235">XT26*(XT24-XS24)*XT30</f>
        <v>0</v>
      </c>
      <c r="XU27">
        <f t="shared" ref="XU27" si="1236">XU26*(XU24-XT24)*XU30</f>
        <v>0</v>
      </c>
      <c r="XV27">
        <f t="shared" ref="XV27" si="1237">XV26*(XV24-XU24)*XV30</f>
        <v>0</v>
      </c>
      <c r="XW27">
        <f t="shared" ref="XW27" si="1238">XW26*(XW24-XV24)*XW30</f>
        <v>0</v>
      </c>
      <c r="XX27">
        <f t="shared" ref="XX27" si="1239">XX26*(XX24-XW24)*XX30</f>
        <v>0</v>
      </c>
      <c r="XY27">
        <f t="shared" ref="XY27" si="1240">XY26*(XY24-XX24)*XY30</f>
        <v>0</v>
      </c>
      <c r="XZ27">
        <f t="shared" ref="XZ27" si="1241">XZ26*(XZ24-XY24)*XZ30</f>
        <v>0</v>
      </c>
      <c r="YA27">
        <f t="shared" ref="YA27" si="1242">YA26*(YA24-XZ24)*YA30</f>
        <v>0</v>
      </c>
      <c r="YB27">
        <f t="shared" ref="YB27" si="1243">YB26*(YB24-YA24)*YB30</f>
        <v>0</v>
      </c>
      <c r="YC27">
        <f t="shared" ref="YC27" si="1244">YC26*(YC24-YB24)*YC30</f>
        <v>0</v>
      </c>
      <c r="YD27">
        <f t="shared" ref="YD27" si="1245">YD26*(YD24-YC24)*YD30</f>
        <v>0</v>
      </c>
      <c r="YE27">
        <f t="shared" ref="YE27" si="1246">YE26*(YE24-YD24)*YE30</f>
        <v>0</v>
      </c>
      <c r="YF27">
        <f t="shared" ref="YF27" si="1247">YF26*(YF24-YE24)*YF30</f>
        <v>0</v>
      </c>
      <c r="YG27">
        <f t="shared" ref="YG27" si="1248">YG26*(YG24-YF24)*YG30</f>
        <v>0</v>
      </c>
      <c r="YH27">
        <f t="shared" ref="YH27" si="1249">YH26*(YH24-YG24)*YH30</f>
        <v>0</v>
      </c>
      <c r="YI27">
        <f t="shared" ref="YI27" si="1250">YI26*(YI24-YH24)*YI30</f>
        <v>0</v>
      </c>
      <c r="YJ27">
        <f t="shared" ref="YJ27" si="1251">YJ26*(YJ24-YI24)*YJ30</f>
        <v>0</v>
      </c>
      <c r="YK27">
        <f t="shared" ref="YK27" si="1252">YK26*(YK24-YJ24)*YK30</f>
        <v>0</v>
      </c>
      <c r="YL27">
        <f t="shared" ref="YL27" si="1253">YL26*(YL24-YK24)*YL30</f>
        <v>0</v>
      </c>
      <c r="YM27">
        <f t="shared" ref="YM27" si="1254">YM26*(YM24-YL24)*YM30</f>
        <v>0</v>
      </c>
      <c r="YN27">
        <f t="shared" ref="YN27" si="1255">YN26*(YN24-YM24)*YN30</f>
        <v>0</v>
      </c>
      <c r="YO27">
        <f t="shared" ref="YO27" si="1256">YO26*(YO24-YN24)*YO30</f>
        <v>0</v>
      </c>
      <c r="YP27">
        <f t="shared" ref="YP27" si="1257">YP26*(YP24-YO24)*YP30</f>
        <v>0</v>
      </c>
      <c r="YQ27">
        <f t="shared" ref="YQ27" si="1258">YQ26*(YQ24-YP24)*YQ30</f>
        <v>0</v>
      </c>
      <c r="YR27">
        <f t="shared" ref="YR27" si="1259">YR26*(YR24-YQ24)*YR30</f>
        <v>0</v>
      </c>
      <c r="YS27">
        <f t="shared" ref="YS27" si="1260">YS26*(YS24-YR24)*YS30</f>
        <v>0</v>
      </c>
      <c r="YT27">
        <f t="shared" ref="YT27" si="1261">YT26*(YT24-YS24)*YT30</f>
        <v>0</v>
      </c>
      <c r="YU27">
        <f t="shared" ref="YU27" si="1262">YU26*(YU24-YT24)*YU30</f>
        <v>0</v>
      </c>
      <c r="YV27">
        <f t="shared" ref="YV27" si="1263">YV26*(YV24-YU24)*YV30</f>
        <v>0</v>
      </c>
      <c r="YW27">
        <f t="shared" ref="YW27" si="1264">YW26*(YW24-YV24)*YW30</f>
        <v>0</v>
      </c>
      <c r="YX27">
        <f t="shared" ref="YX27" si="1265">YX26*(YX24-YW24)*YX30</f>
        <v>0</v>
      </c>
      <c r="YY27">
        <f t="shared" ref="YY27" si="1266">YY26*(YY24-YX24)*YY30</f>
        <v>0</v>
      </c>
      <c r="YZ27">
        <f t="shared" ref="YZ27" si="1267">YZ26*(YZ24-YY24)*YZ30</f>
        <v>0</v>
      </c>
      <c r="ZA27">
        <f t="shared" ref="ZA27" si="1268">ZA26*(ZA24-YZ24)*ZA30</f>
        <v>0</v>
      </c>
      <c r="ZB27">
        <f t="shared" ref="ZB27" si="1269">ZB26*(ZB24-ZA24)*ZB30</f>
        <v>0</v>
      </c>
      <c r="ZC27">
        <f t="shared" ref="ZC27" si="1270">ZC26*(ZC24-ZB24)*ZC30</f>
        <v>0</v>
      </c>
      <c r="ZD27">
        <f t="shared" ref="ZD27" si="1271">ZD26*(ZD24-ZC24)*ZD30</f>
        <v>0</v>
      </c>
      <c r="ZE27">
        <f t="shared" ref="ZE27" si="1272">ZE26*(ZE24-ZD24)*ZE30</f>
        <v>0</v>
      </c>
      <c r="ZF27">
        <f t="shared" ref="ZF27" si="1273">ZF26*(ZF24-ZE24)*ZF30</f>
        <v>0</v>
      </c>
      <c r="ZG27">
        <f t="shared" ref="ZG27" si="1274">ZG26*(ZG24-ZF24)*ZG30</f>
        <v>0</v>
      </c>
      <c r="ZH27">
        <f t="shared" ref="ZH27" si="1275">ZH26*(ZH24-ZG24)*ZH30</f>
        <v>0</v>
      </c>
      <c r="ZI27">
        <f t="shared" ref="ZI27" si="1276">ZI26*(ZI24-ZH24)*ZI30</f>
        <v>0</v>
      </c>
      <c r="ZJ27">
        <f t="shared" ref="ZJ27" si="1277">ZJ26*(ZJ24-ZI24)*ZJ30</f>
        <v>0</v>
      </c>
      <c r="ZK27">
        <f t="shared" ref="ZK27" si="1278">ZK26*(ZK24-ZJ24)*ZK30</f>
        <v>0</v>
      </c>
      <c r="ZL27">
        <f t="shared" ref="ZL27" si="1279">ZL26*(ZL24-ZK24)*ZL30</f>
        <v>0</v>
      </c>
      <c r="ZM27">
        <f t="shared" ref="ZM27" si="1280">ZM26*(ZM24-ZL24)*ZM30</f>
        <v>0</v>
      </c>
      <c r="ZN27">
        <f t="shared" ref="ZN27" si="1281">ZN26*(ZN24-ZM24)*ZN30</f>
        <v>0</v>
      </c>
      <c r="ZO27">
        <f t="shared" ref="ZO27" si="1282">ZO26*(ZO24-ZN24)*ZO30</f>
        <v>0</v>
      </c>
      <c r="ZP27">
        <f t="shared" ref="ZP27" si="1283">ZP26*(ZP24-ZO24)*ZP30</f>
        <v>0</v>
      </c>
      <c r="ZQ27">
        <f t="shared" ref="ZQ27" si="1284">ZQ26*(ZQ24-ZP24)*ZQ30</f>
        <v>0</v>
      </c>
      <c r="ZR27">
        <f t="shared" ref="ZR27" si="1285">ZR26*(ZR24-ZQ24)*ZR30</f>
        <v>0</v>
      </c>
      <c r="ZS27">
        <f t="shared" ref="ZS27" si="1286">ZS26*(ZS24-ZR24)*ZS30</f>
        <v>0</v>
      </c>
      <c r="ZT27">
        <f t="shared" ref="ZT27" si="1287">ZT26*(ZT24-ZS24)*ZT30</f>
        <v>0</v>
      </c>
      <c r="ZU27">
        <f t="shared" ref="ZU27" si="1288">ZU26*(ZU24-ZT24)*ZU30</f>
        <v>0</v>
      </c>
      <c r="ZV27">
        <f t="shared" ref="ZV27" si="1289">ZV26*(ZV24-ZU24)*ZV30</f>
        <v>0</v>
      </c>
      <c r="ZW27">
        <f t="shared" ref="ZW27" si="1290">ZW26*(ZW24-ZV24)*ZW30</f>
        <v>0</v>
      </c>
      <c r="ZX27">
        <f t="shared" ref="ZX27" si="1291">ZX26*(ZX24-ZW24)*ZX30</f>
        <v>0</v>
      </c>
      <c r="ZY27">
        <f t="shared" ref="ZY27" si="1292">ZY26*(ZY24-ZX24)*ZY30</f>
        <v>0</v>
      </c>
      <c r="ZZ27">
        <f t="shared" ref="ZZ27" si="1293">ZZ26*(ZZ24-ZY24)*ZZ30</f>
        <v>0</v>
      </c>
      <c r="AAA27">
        <f t="shared" ref="AAA27" si="1294">AAA26*(AAA24-ZZ24)*AAA30</f>
        <v>0</v>
      </c>
      <c r="AAB27">
        <f t="shared" ref="AAB27" si="1295">AAB26*(AAB24-AAA24)*AAB30</f>
        <v>0</v>
      </c>
      <c r="AAC27">
        <f t="shared" ref="AAC27" si="1296">AAC26*(AAC24-AAB24)*AAC30</f>
        <v>0</v>
      </c>
      <c r="AAD27">
        <f t="shared" ref="AAD27" si="1297">AAD26*(AAD24-AAC24)*AAD30</f>
        <v>0</v>
      </c>
      <c r="AAE27">
        <f t="shared" ref="AAE27" si="1298">AAE26*(AAE24-AAD24)*AAE30</f>
        <v>0</v>
      </c>
      <c r="AAF27">
        <f t="shared" ref="AAF27" si="1299">AAF26*(AAF24-AAE24)*AAF30</f>
        <v>0</v>
      </c>
      <c r="AAG27">
        <f t="shared" ref="AAG27" si="1300">AAG26*(AAG24-AAF24)*AAG30</f>
        <v>0</v>
      </c>
      <c r="AAH27">
        <f t="shared" ref="AAH27" si="1301">AAH26*(AAH24-AAG24)*AAH30</f>
        <v>0</v>
      </c>
      <c r="AAI27">
        <f t="shared" ref="AAI27" si="1302">AAI26*(AAI24-AAH24)*AAI30</f>
        <v>0</v>
      </c>
      <c r="AAJ27">
        <f t="shared" ref="AAJ27" si="1303">AAJ26*(AAJ24-AAI24)*AAJ30</f>
        <v>0</v>
      </c>
      <c r="AAK27">
        <f t="shared" ref="AAK27" si="1304">AAK26*(AAK24-AAJ24)*AAK30</f>
        <v>0</v>
      </c>
      <c r="AAL27">
        <f t="shared" ref="AAL27" si="1305">AAL26*(AAL24-AAK24)*AAL30</f>
        <v>0</v>
      </c>
      <c r="AAM27">
        <f t="shared" ref="AAM27" si="1306">AAM26*(AAM24-AAL24)*AAM30</f>
        <v>0</v>
      </c>
      <c r="AAN27">
        <f t="shared" ref="AAN27" si="1307">AAN26*(AAN24-AAM24)*AAN30</f>
        <v>0</v>
      </c>
      <c r="AAO27">
        <f t="shared" ref="AAO27" si="1308">AAO26*(AAO24-AAN24)*AAO30</f>
        <v>0</v>
      </c>
      <c r="AAP27">
        <f t="shared" ref="AAP27" si="1309">AAP26*(AAP24-AAO24)*AAP30</f>
        <v>0</v>
      </c>
      <c r="AAQ27">
        <f t="shared" ref="AAQ27" si="1310">AAQ26*(AAQ24-AAP24)*AAQ30</f>
        <v>0</v>
      </c>
      <c r="AAR27">
        <f t="shared" ref="AAR27" si="1311">AAR26*(AAR24-AAQ24)*AAR30</f>
        <v>0</v>
      </c>
      <c r="AAS27">
        <f t="shared" ref="AAS27" si="1312">AAS26*(AAS24-AAR24)*AAS30</f>
        <v>0</v>
      </c>
      <c r="AAT27">
        <f t="shared" ref="AAT27" si="1313">AAT26*(AAT24-AAS24)*AAT30</f>
        <v>0</v>
      </c>
      <c r="AAU27">
        <f t="shared" ref="AAU27" si="1314">AAU26*(AAU24-AAT24)*AAU30</f>
        <v>0</v>
      </c>
      <c r="AAV27">
        <f t="shared" ref="AAV27" si="1315">AAV26*(AAV24-AAU24)*AAV30</f>
        <v>0</v>
      </c>
      <c r="AAW27">
        <f t="shared" ref="AAW27" si="1316">AAW26*(AAW24-AAV24)*AAW30</f>
        <v>0</v>
      </c>
      <c r="AAX27">
        <f t="shared" ref="AAX27" si="1317">AAX26*(AAX24-AAW24)*AAX30</f>
        <v>0</v>
      </c>
      <c r="AAY27">
        <f t="shared" ref="AAY27" si="1318">AAY26*(AAY24-AAX24)*AAY30</f>
        <v>0</v>
      </c>
      <c r="AAZ27">
        <f t="shared" ref="AAZ27" si="1319">AAZ26*(AAZ24-AAY24)*AAZ30</f>
        <v>0</v>
      </c>
      <c r="ABA27">
        <f t="shared" ref="ABA27" si="1320">ABA26*(ABA24-AAZ24)*ABA30</f>
        <v>0</v>
      </c>
      <c r="ABB27">
        <f t="shared" ref="ABB27" si="1321">ABB26*(ABB24-ABA24)*ABB30</f>
        <v>0</v>
      </c>
      <c r="ABC27">
        <f t="shared" ref="ABC27" si="1322">ABC26*(ABC24-ABB24)*ABC30</f>
        <v>0</v>
      </c>
      <c r="ABD27">
        <f t="shared" ref="ABD27" si="1323">ABD26*(ABD24-ABC24)*ABD30</f>
        <v>0</v>
      </c>
      <c r="ABE27">
        <f t="shared" ref="ABE27" si="1324">ABE26*(ABE24-ABD24)*ABE30</f>
        <v>0</v>
      </c>
      <c r="ABF27">
        <f t="shared" ref="ABF27" si="1325">ABF26*(ABF24-ABE24)*ABF30</f>
        <v>0</v>
      </c>
      <c r="ABG27">
        <f t="shared" ref="ABG27" si="1326">ABG26*(ABG24-ABF24)*ABG30</f>
        <v>0</v>
      </c>
      <c r="ABH27">
        <f t="shared" ref="ABH27" si="1327">ABH26*(ABH24-ABG24)*ABH30</f>
        <v>0</v>
      </c>
      <c r="ABI27">
        <f t="shared" ref="ABI27" si="1328">ABI26*(ABI24-ABH24)*ABI30</f>
        <v>0</v>
      </c>
      <c r="ABJ27">
        <f t="shared" ref="ABJ27" si="1329">ABJ26*(ABJ24-ABI24)*ABJ30</f>
        <v>0</v>
      </c>
      <c r="ABK27">
        <f t="shared" ref="ABK27" si="1330">ABK26*(ABK24-ABJ24)*ABK30</f>
        <v>0</v>
      </c>
      <c r="ABL27">
        <f t="shared" ref="ABL27" si="1331">ABL26*(ABL24-ABK24)*ABL30</f>
        <v>0</v>
      </c>
      <c r="ABM27">
        <f t="shared" ref="ABM27" si="1332">ABM26*(ABM24-ABL24)*ABM30</f>
        <v>0</v>
      </c>
      <c r="ABN27">
        <f t="shared" ref="ABN27" si="1333">ABN26*(ABN24-ABM24)*ABN30</f>
        <v>0</v>
      </c>
      <c r="ABO27">
        <f t="shared" ref="ABO27" si="1334">ABO26*(ABO24-ABN24)*ABO30</f>
        <v>0</v>
      </c>
      <c r="ABP27">
        <f t="shared" ref="ABP27" si="1335">ABP26*(ABP24-ABO24)*ABP30</f>
        <v>0</v>
      </c>
      <c r="ABQ27">
        <f t="shared" ref="ABQ27" si="1336">ABQ26*(ABQ24-ABP24)*ABQ30</f>
        <v>0</v>
      </c>
      <c r="ABR27">
        <f t="shared" ref="ABR27" si="1337">ABR26*(ABR24-ABQ24)*ABR30</f>
        <v>0</v>
      </c>
      <c r="ABS27">
        <f t="shared" ref="ABS27" si="1338">ABS26*(ABS24-ABR24)*ABS30</f>
        <v>0</v>
      </c>
      <c r="ABT27">
        <f t="shared" ref="ABT27" si="1339">ABT26*(ABT24-ABS24)*ABT30</f>
        <v>0</v>
      </c>
      <c r="ABU27">
        <f t="shared" ref="ABU27" si="1340">ABU26*(ABU24-ABT24)*ABU30</f>
        <v>0</v>
      </c>
      <c r="ABV27">
        <f t="shared" ref="ABV27" si="1341">ABV26*(ABV24-ABU24)*ABV30</f>
        <v>0</v>
      </c>
      <c r="ABW27">
        <f t="shared" ref="ABW27" si="1342">ABW26*(ABW24-ABV24)*ABW30</f>
        <v>0</v>
      </c>
      <c r="ABX27">
        <f t="shared" ref="ABX27" si="1343">ABX26*(ABX24-ABW24)*ABX30</f>
        <v>0</v>
      </c>
      <c r="ABY27">
        <f t="shared" ref="ABY27" si="1344">ABY26*(ABY24-ABX24)*ABY30</f>
        <v>0</v>
      </c>
      <c r="ABZ27">
        <f t="shared" ref="ABZ27" si="1345">ABZ26*(ABZ24-ABY24)*ABZ30</f>
        <v>0</v>
      </c>
      <c r="ACA27">
        <f t="shared" ref="ACA27" si="1346">ACA26*(ACA24-ABZ24)*ACA30</f>
        <v>0</v>
      </c>
      <c r="ACB27">
        <f t="shared" ref="ACB27" si="1347">ACB26*(ACB24-ACA24)*ACB30</f>
        <v>0</v>
      </c>
      <c r="ACC27">
        <f t="shared" ref="ACC27" si="1348">ACC26*(ACC24-ACB24)*ACC30</f>
        <v>0</v>
      </c>
      <c r="ACD27">
        <f t="shared" ref="ACD27" si="1349">ACD26*(ACD24-ACC24)*ACD30</f>
        <v>0</v>
      </c>
      <c r="ACE27">
        <f t="shared" ref="ACE27" si="1350">ACE26*(ACE24-ACD24)*ACE30</f>
        <v>0</v>
      </c>
      <c r="ACF27">
        <f t="shared" ref="ACF27" si="1351">ACF26*(ACF24-ACE24)*ACF30</f>
        <v>0</v>
      </c>
      <c r="ACG27">
        <f t="shared" ref="ACG27" si="1352">ACG26*(ACG24-ACF24)*ACG30</f>
        <v>0</v>
      </c>
      <c r="ACH27">
        <f t="shared" ref="ACH27" si="1353">ACH26*(ACH24-ACG24)*ACH30</f>
        <v>0</v>
      </c>
      <c r="ACI27">
        <f t="shared" ref="ACI27" si="1354">ACI26*(ACI24-ACH24)*ACI30</f>
        <v>0</v>
      </c>
      <c r="ACJ27">
        <f t="shared" ref="ACJ27" si="1355">ACJ26*(ACJ24-ACI24)*ACJ30</f>
        <v>0</v>
      </c>
      <c r="ACK27">
        <f t="shared" ref="ACK27" si="1356">ACK26*(ACK24-ACJ24)*ACK30</f>
        <v>0</v>
      </c>
      <c r="ACL27">
        <f t="shared" ref="ACL27" si="1357">ACL26*(ACL24-ACK24)*ACL30</f>
        <v>0</v>
      </c>
      <c r="ACM27">
        <f t="shared" ref="ACM27" si="1358">ACM26*(ACM24-ACL24)*ACM30</f>
        <v>0</v>
      </c>
      <c r="ACN27">
        <f t="shared" ref="ACN27" si="1359">ACN26*(ACN24-ACM24)*ACN30</f>
        <v>0</v>
      </c>
      <c r="ACO27">
        <f t="shared" ref="ACO27" si="1360">ACO26*(ACO24-ACN24)*ACO30</f>
        <v>0</v>
      </c>
      <c r="ACP27">
        <f t="shared" ref="ACP27" si="1361">ACP26*(ACP24-ACO24)*ACP30</f>
        <v>0</v>
      </c>
      <c r="ACQ27">
        <f t="shared" ref="ACQ27" si="1362">ACQ26*(ACQ24-ACP24)*ACQ30</f>
        <v>0</v>
      </c>
      <c r="ACR27">
        <f t="shared" ref="ACR27" si="1363">ACR26*(ACR24-ACQ24)*ACR30</f>
        <v>0</v>
      </c>
      <c r="ACS27">
        <f t="shared" ref="ACS27" si="1364">ACS26*(ACS24-ACR24)*ACS30</f>
        <v>0</v>
      </c>
      <c r="ACT27">
        <f t="shared" ref="ACT27" si="1365">ACT26*(ACT24-ACS24)*ACT30</f>
        <v>0</v>
      </c>
      <c r="ACU27">
        <f t="shared" ref="ACU27" si="1366">ACU26*(ACU24-ACT24)*ACU30</f>
        <v>0</v>
      </c>
      <c r="ACV27">
        <f t="shared" ref="ACV27" si="1367">ACV26*(ACV24-ACU24)*ACV30</f>
        <v>0</v>
      </c>
      <c r="ACW27">
        <f t="shared" ref="ACW27" si="1368">ACW26*(ACW24-ACV24)*ACW30</f>
        <v>0</v>
      </c>
      <c r="ACX27">
        <f t="shared" ref="ACX27" si="1369">ACX26*(ACX24-ACW24)*ACX30</f>
        <v>0</v>
      </c>
      <c r="ACY27">
        <f t="shared" ref="ACY27" si="1370">ACY26*(ACY24-ACX24)*ACY30</f>
        <v>0</v>
      </c>
      <c r="ACZ27">
        <f t="shared" ref="ACZ27" si="1371">ACZ26*(ACZ24-ACY24)*ACZ30</f>
        <v>0</v>
      </c>
      <c r="ADA27">
        <f t="shared" ref="ADA27" si="1372">ADA26*(ADA24-ACZ24)*ADA30</f>
        <v>0</v>
      </c>
      <c r="ADB27">
        <f t="shared" ref="ADB27" si="1373">ADB26*(ADB24-ADA24)*ADB30</f>
        <v>0</v>
      </c>
      <c r="ADC27">
        <f t="shared" ref="ADC27" si="1374">ADC26*(ADC24-ADB24)*ADC30</f>
        <v>0</v>
      </c>
      <c r="ADD27">
        <f t="shared" ref="ADD27" si="1375">ADD26*(ADD24-ADC24)*ADD30</f>
        <v>0</v>
      </c>
      <c r="ADE27">
        <f t="shared" ref="ADE27" si="1376">ADE26*(ADE24-ADD24)*ADE30</f>
        <v>0</v>
      </c>
      <c r="ADF27">
        <f t="shared" ref="ADF27" si="1377">ADF26*(ADF24-ADE24)*ADF30</f>
        <v>0</v>
      </c>
      <c r="ADG27">
        <f t="shared" ref="ADG27" si="1378">ADG26*(ADG24-ADF24)*ADG30</f>
        <v>0</v>
      </c>
      <c r="ADH27">
        <f t="shared" ref="ADH27" si="1379">ADH26*(ADH24-ADG24)*ADH30</f>
        <v>0</v>
      </c>
      <c r="ADI27">
        <f t="shared" ref="ADI27" si="1380">ADI26*(ADI24-ADH24)*ADI30</f>
        <v>0</v>
      </c>
      <c r="ADJ27">
        <f t="shared" ref="ADJ27" si="1381">ADJ26*(ADJ24-ADI24)*ADJ30</f>
        <v>0</v>
      </c>
      <c r="ADK27">
        <f t="shared" ref="ADK27" si="1382">ADK26*(ADK24-ADJ24)*ADK30</f>
        <v>0</v>
      </c>
      <c r="ADL27">
        <f t="shared" ref="ADL27" si="1383">ADL26*(ADL24-ADK24)*ADL30</f>
        <v>0</v>
      </c>
      <c r="ADM27">
        <f t="shared" ref="ADM27" si="1384">ADM26*(ADM24-ADL24)*ADM30</f>
        <v>0</v>
      </c>
      <c r="ADN27">
        <f t="shared" ref="ADN27" si="1385">ADN26*(ADN24-ADM24)*ADN30</f>
        <v>0</v>
      </c>
      <c r="ADO27">
        <f t="shared" ref="ADO27" si="1386">ADO26*(ADO24-ADN24)*ADO30</f>
        <v>0</v>
      </c>
      <c r="ADP27">
        <f t="shared" ref="ADP27" si="1387">ADP26*(ADP24-ADO24)*ADP30</f>
        <v>0</v>
      </c>
      <c r="ADQ27">
        <f t="shared" ref="ADQ27" si="1388">ADQ26*(ADQ24-ADP24)*ADQ30</f>
        <v>0</v>
      </c>
      <c r="ADR27">
        <f t="shared" ref="ADR27" si="1389">ADR26*(ADR24-ADQ24)*ADR30</f>
        <v>0</v>
      </c>
      <c r="ADS27">
        <f t="shared" ref="ADS27" si="1390">ADS26*(ADS24-ADR24)*ADS30</f>
        <v>0</v>
      </c>
      <c r="ADT27">
        <f t="shared" ref="ADT27" si="1391">ADT26*(ADT24-ADS24)*ADT30</f>
        <v>0</v>
      </c>
      <c r="ADU27">
        <f t="shared" ref="ADU27" si="1392">ADU26*(ADU24-ADT24)*ADU30</f>
        <v>0</v>
      </c>
      <c r="ADV27">
        <f t="shared" ref="ADV27" si="1393">ADV26*(ADV24-ADU24)*ADV30</f>
        <v>0</v>
      </c>
      <c r="ADW27">
        <f t="shared" ref="ADW27" si="1394">ADW26*(ADW24-ADV24)*ADW30</f>
        <v>0</v>
      </c>
      <c r="ADX27">
        <f t="shared" ref="ADX27" si="1395">ADX26*(ADX24-ADW24)*ADX30</f>
        <v>0</v>
      </c>
      <c r="ADY27">
        <f t="shared" ref="ADY27" si="1396">ADY26*(ADY24-ADX24)*ADY30</f>
        <v>0</v>
      </c>
      <c r="ADZ27">
        <f t="shared" ref="ADZ27" si="1397">ADZ26*(ADZ24-ADY24)*ADZ30</f>
        <v>0</v>
      </c>
      <c r="AEA27">
        <f t="shared" ref="AEA27" si="1398">AEA26*(AEA24-ADZ24)*AEA30</f>
        <v>0</v>
      </c>
      <c r="AEB27">
        <f t="shared" ref="AEB27" si="1399">AEB26*(AEB24-AEA24)*AEB30</f>
        <v>0</v>
      </c>
      <c r="AEC27">
        <f t="shared" ref="AEC27" si="1400">AEC26*(AEC24-AEB24)*AEC30</f>
        <v>0</v>
      </c>
      <c r="AED27">
        <f t="shared" ref="AED27" si="1401">AED26*(AED24-AEC24)*AED30</f>
        <v>0</v>
      </c>
      <c r="AEE27">
        <f t="shared" ref="AEE27" si="1402">AEE26*(AEE24-AED24)*AEE30</f>
        <v>0</v>
      </c>
      <c r="AEF27">
        <f t="shared" ref="AEF27" si="1403">AEF26*(AEF24-AEE24)*AEF30</f>
        <v>0</v>
      </c>
      <c r="AEG27">
        <f t="shared" ref="AEG27" si="1404">AEG26*(AEG24-AEF24)*AEG30</f>
        <v>0</v>
      </c>
      <c r="AEH27">
        <f t="shared" ref="AEH27" si="1405">AEH26*(AEH24-AEG24)*AEH30</f>
        <v>0</v>
      </c>
      <c r="AEI27">
        <f t="shared" ref="AEI27" si="1406">AEI26*(AEI24-AEH24)*AEI30</f>
        <v>0</v>
      </c>
      <c r="AEJ27">
        <f t="shared" ref="AEJ27" si="1407">AEJ26*(AEJ24-AEI24)*AEJ30</f>
        <v>0</v>
      </c>
      <c r="AEK27">
        <f t="shared" ref="AEK27" si="1408">AEK26*(AEK24-AEJ24)*AEK30</f>
        <v>0</v>
      </c>
      <c r="AEL27">
        <f t="shared" ref="AEL27" si="1409">AEL26*(AEL24-AEK24)*AEL30</f>
        <v>0</v>
      </c>
      <c r="AEM27">
        <f t="shared" ref="AEM27" si="1410">AEM26*(AEM24-AEL24)*AEM30</f>
        <v>0</v>
      </c>
      <c r="AEN27">
        <f t="shared" ref="AEN27" si="1411">AEN26*(AEN24-AEM24)*AEN30</f>
        <v>0</v>
      </c>
      <c r="AEO27">
        <f t="shared" ref="AEO27" si="1412">AEO26*(AEO24-AEN24)*AEO30</f>
        <v>0</v>
      </c>
      <c r="AEP27">
        <f t="shared" ref="AEP27" si="1413">AEP26*(AEP24-AEO24)*AEP30</f>
        <v>0</v>
      </c>
      <c r="AEQ27">
        <f t="shared" ref="AEQ27" si="1414">AEQ26*(AEQ24-AEP24)*AEQ30</f>
        <v>0</v>
      </c>
      <c r="AER27">
        <f t="shared" ref="AER27" si="1415">AER26*(AER24-AEQ24)*AER30</f>
        <v>0</v>
      </c>
      <c r="AES27">
        <f t="shared" ref="AES27" si="1416">AES26*(AES24-AER24)*AES30</f>
        <v>0</v>
      </c>
      <c r="AET27">
        <f t="shared" ref="AET27" si="1417">AET26*(AET24-AES24)*AET30</f>
        <v>0</v>
      </c>
      <c r="AEU27">
        <f t="shared" ref="AEU27" si="1418">AEU26*(AEU24-AET24)*AEU30</f>
        <v>0</v>
      </c>
      <c r="AEV27">
        <f t="shared" ref="AEV27" si="1419">AEV26*(AEV24-AEU24)*AEV30</f>
        <v>0</v>
      </c>
      <c r="AEW27">
        <f t="shared" ref="AEW27" si="1420">AEW26*(AEW24-AEV24)*AEW30</f>
        <v>0</v>
      </c>
      <c r="AEX27">
        <f t="shared" ref="AEX27" si="1421">AEX26*(AEX24-AEW24)*AEX30</f>
        <v>0</v>
      </c>
      <c r="AEY27">
        <f t="shared" ref="AEY27" si="1422">AEY26*(AEY24-AEX24)*AEY30</f>
        <v>0</v>
      </c>
      <c r="AEZ27">
        <f t="shared" ref="AEZ27" si="1423">AEZ26*(AEZ24-AEY24)*AEZ30</f>
        <v>0</v>
      </c>
      <c r="AFA27">
        <f t="shared" ref="AFA27" si="1424">AFA26*(AFA24-AEZ24)*AFA30</f>
        <v>0</v>
      </c>
      <c r="AFB27">
        <f t="shared" ref="AFB27" si="1425">AFB26*(AFB24-AFA24)*AFB30</f>
        <v>0</v>
      </c>
      <c r="AFC27">
        <f t="shared" ref="AFC27" si="1426">AFC26*(AFC24-AFB24)*AFC30</f>
        <v>0</v>
      </c>
      <c r="AFD27">
        <f t="shared" ref="AFD27" si="1427">AFD26*(AFD24-AFC24)*AFD30</f>
        <v>0</v>
      </c>
      <c r="AFE27">
        <f t="shared" ref="AFE27" si="1428">AFE26*(AFE24-AFD24)*AFE30</f>
        <v>0</v>
      </c>
      <c r="AFF27">
        <f t="shared" ref="AFF27" si="1429">AFF26*(AFF24-AFE24)*AFF30</f>
        <v>0</v>
      </c>
      <c r="AFG27">
        <f t="shared" ref="AFG27" si="1430">AFG26*(AFG24-AFF24)*AFG30</f>
        <v>0</v>
      </c>
      <c r="AFH27">
        <f t="shared" ref="AFH27" si="1431">AFH26*(AFH24-AFG24)*AFH30</f>
        <v>0</v>
      </c>
      <c r="AFI27">
        <f t="shared" ref="AFI27" si="1432">AFI26*(AFI24-AFH24)*AFI30</f>
        <v>0</v>
      </c>
      <c r="AFJ27">
        <f t="shared" ref="AFJ27" si="1433">AFJ26*(AFJ24-AFI24)*AFJ30</f>
        <v>0</v>
      </c>
      <c r="AFK27">
        <f t="shared" ref="AFK27" si="1434">AFK26*(AFK24-AFJ24)*AFK30</f>
        <v>0</v>
      </c>
      <c r="AFL27">
        <f t="shared" ref="AFL27" si="1435">AFL26*(AFL24-AFK24)*AFL30</f>
        <v>0</v>
      </c>
      <c r="AFM27">
        <f t="shared" ref="AFM27" si="1436">AFM26*(AFM24-AFL24)*AFM30</f>
        <v>0</v>
      </c>
      <c r="AFN27">
        <f t="shared" ref="AFN27" si="1437">AFN26*(AFN24-AFM24)*AFN30</f>
        <v>0</v>
      </c>
      <c r="AFO27">
        <f t="shared" ref="AFO27" si="1438">AFO26*(AFO24-AFN24)*AFO30</f>
        <v>0</v>
      </c>
      <c r="AFP27">
        <f t="shared" ref="AFP27" si="1439">AFP26*(AFP24-AFO24)*AFP30</f>
        <v>0</v>
      </c>
      <c r="AFQ27">
        <f t="shared" ref="AFQ27" si="1440">AFQ26*(AFQ24-AFP24)*AFQ30</f>
        <v>0</v>
      </c>
      <c r="AFR27">
        <f t="shared" ref="AFR27" si="1441">AFR26*(AFR24-AFQ24)*AFR30</f>
        <v>0</v>
      </c>
      <c r="AFS27">
        <f t="shared" ref="AFS27" si="1442">AFS26*(AFS24-AFR24)*AFS30</f>
        <v>0</v>
      </c>
      <c r="AFT27">
        <f t="shared" ref="AFT27" si="1443">AFT26*(AFT24-AFS24)*AFT30</f>
        <v>0</v>
      </c>
      <c r="AFU27">
        <f t="shared" ref="AFU27" si="1444">AFU26*(AFU24-AFT24)*AFU30</f>
        <v>0</v>
      </c>
      <c r="AFV27">
        <f t="shared" ref="AFV27" si="1445">AFV26*(AFV24-AFU24)*AFV30</f>
        <v>0</v>
      </c>
      <c r="AFW27">
        <f t="shared" ref="AFW27" si="1446">AFW26*(AFW24-AFV24)*AFW30</f>
        <v>0</v>
      </c>
      <c r="AFX27">
        <f t="shared" ref="AFX27" si="1447">AFX26*(AFX24-AFW24)*AFX30</f>
        <v>0</v>
      </c>
      <c r="AFY27">
        <f t="shared" ref="AFY27" si="1448">AFY26*(AFY24-AFX24)*AFY30</f>
        <v>0</v>
      </c>
      <c r="AFZ27">
        <f t="shared" ref="AFZ27" si="1449">AFZ26*(AFZ24-AFY24)*AFZ30</f>
        <v>0</v>
      </c>
      <c r="AGA27">
        <f t="shared" ref="AGA27" si="1450">AGA26*(AGA24-AFZ24)*AGA30</f>
        <v>0</v>
      </c>
      <c r="AGB27">
        <f t="shared" ref="AGB27" si="1451">AGB26*(AGB24-AGA24)*AGB30</f>
        <v>0</v>
      </c>
      <c r="AGC27">
        <f t="shared" ref="AGC27" si="1452">AGC26*(AGC24-AGB24)*AGC30</f>
        <v>0</v>
      </c>
      <c r="AGD27">
        <f t="shared" ref="AGD27" si="1453">AGD26*(AGD24-AGC24)*AGD30</f>
        <v>0</v>
      </c>
      <c r="AGE27">
        <f t="shared" ref="AGE27" si="1454">AGE26*(AGE24-AGD24)*AGE30</f>
        <v>0</v>
      </c>
      <c r="AGF27">
        <f t="shared" ref="AGF27" si="1455">AGF26*(AGF24-AGE24)*AGF30</f>
        <v>0</v>
      </c>
      <c r="AGG27">
        <f t="shared" ref="AGG27" si="1456">AGG26*(AGG24-AGF24)*AGG30</f>
        <v>0</v>
      </c>
      <c r="AGH27">
        <f t="shared" ref="AGH27" si="1457">AGH26*(AGH24-AGG24)*AGH30</f>
        <v>0</v>
      </c>
      <c r="AGI27">
        <f t="shared" ref="AGI27" si="1458">AGI26*(AGI24-AGH24)*AGI30</f>
        <v>0</v>
      </c>
      <c r="AGJ27">
        <f t="shared" ref="AGJ27" si="1459">AGJ26*(AGJ24-AGI24)*AGJ30</f>
        <v>0</v>
      </c>
      <c r="AGK27">
        <f t="shared" ref="AGK27" si="1460">AGK26*(AGK24-AGJ24)*AGK30</f>
        <v>0</v>
      </c>
      <c r="AGL27">
        <f t="shared" ref="AGL27" si="1461">AGL26*(AGL24-AGK24)*AGL30</f>
        <v>0</v>
      </c>
      <c r="AGM27">
        <f t="shared" ref="AGM27" si="1462">AGM26*(AGM24-AGL24)*AGM30</f>
        <v>0</v>
      </c>
      <c r="AGN27">
        <f t="shared" ref="AGN27" si="1463">AGN26*(AGN24-AGM24)*AGN30</f>
        <v>0</v>
      </c>
      <c r="AGO27">
        <f t="shared" ref="AGO27" si="1464">AGO26*(AGO24-AGN24)*AGO30</f>
        <v>0</v>
      </c>
      <c r="AGP27">
        <f t="shared" ref="AGP27" si="1465">AGP26*(AGP24-AGO24)*AGP30</f>
        <v>0</v>
      </c>
      <c r="AGQ27">
        <f t="shared" ref="AGQ27" si="1466">AGQ26*(AGQ24-AGP24)*AGQ30</f>
        <v>0</v>
      </c>
      <c r="AGR27">
        <f t="shared" ref="AGR27" si="1467">AGR26*(AGR24-AGQ24)*AGR30</f>
        <v>0</v>
      </c>
      <c r="AGS27">
        <f t="shared" ref="AGS27" si="1468">AGS26*(AGS24-AGR24)*AGS30</f>
        <v>0</v>
      </c>
      <c r="AGT27">
        <f t="shared" ref="AGT27" si="1469">AGT26*(AGT24-AGS24)*AGT30</f>
        <v>0</v>
      </c>
      <c r="AGU27">
        <f t="shared" ref="AGU27" si="1470">AGU26*(AGU24-AGT24)*AGU30</f>
        <v>0</v>
      </c>
      <c r="AGV27">
        <f t="shared" ref="AGV27" si="1471">AGV26*(AGV24-AGU24)*AGV30</f>
        <v>0</v>
      </c>
      <c r="AGW27">
        <f t="shared" ref="AGW27" si="1472">AGW26*(AGW24-AGV24)*AGW30</f>
        <v>0</v>
      </c>
      <c r="AGX27">
        <f t="shared" ref="AGX27" si="1473">AGX26*(AGX24-AGW24)*AGX30</f>
        <v>0</v>
      </c>
      <c r="AGY27">
        <f t="shared" ref="AGY27" si="1474">AGY26*(AGY24-AGX24)*AGY30</f>
        <v>0</v>
      </c>
      <c r="AGZ27">
        <f t="shared" ref="AGZ27" si="1475">AGZ26*(AGZ24-AGY24)*AGZ30</f>
        <v>0</v>
      </c>
      <c r="AHA27">
        <f t="shared" ref="AHA27" si="1476">AHA26*(AHA24-AGZ24)*AHA30</f>
        <v>0</v>
      </c>
      <c r="AHB27">
        <f t="shared" ref="AHB27" si="1477">AHB26*(AHB24-AHA24)*AHB30</f>
        <v>0</v>
      </c>
      <c r="AHC27">
        <f t="shared" ref="AHC27" si="1478">AHC26*(AHC24-AHB24)*AHC30</f>
        <v>0</v>
      </c>
      <c r="AHD27">
        <f t="shared" ref="AHD27" si="1479">AHD26*(AHD24-AHC24)*AHD30</f>
        <v>0</v>
      </c>
      <c r="AHE27">
        <f t="shared" ref="AHE27" si="1480">AHE26*(AHE24-AHD24)*AHE30</f>
        <v>0</v>
      </c>
      <c r="AHF27">
        <f t="shared" ref="AHF27" si="1481">AHF26*(AHF24-AHE24)*AHF30</f>
        <v>0</v>
      </c>
      <c r="AHG27">
        <f t="shared" ref="AHG27" si="1482">AHG26*(AHG24-AHF24)*AHG30</f>
        <v>0</v>
      </c>
      <c r="AHH27">
        <f t="shared" ref="AHH27" si="1483">AHH26*(AHH24-AHG24)*AHH30</f>
        <v>0</v>
      </c>
      <c r="AHI27">
        <f t="shared" ref="AHI27" si="1484">AHI26*(AHI24-AHH24)*AHI30</f>
        <v>0</v>
      </c>
      <c r="AHJ27">
        <f t="shared" ref="AHJ27" si="1485">AHJ26*(AHJ24-AHI24)*AHJ30</f>
        <v>0</v>
      </c>
      <c r="AHK27">
        <f t="shared" ref="AHK27" si="1486">AHK26*(AHK24-AHJ24)*AHK30</f>
        <v>0</v>
      </c>
      <c r="AHL27">
        <f t="shared" ref="AHL27" si="1487">AHL26*(AHL24-AHK24)*AHL30</f>
        <v>0</v>
      </c>
      <c r="AHM27">
        <f t="shared" ref="AHM27" si="1488">AHM26*(AHM24-AHL24)*AHM30</f>
        <v>0</v>
      </c>
      <c r="AHN27">
        <f t="shared" ref="AHN27" si="1489">AHN26*(AHN24-AHM24)*AHN30</f>
        <v>0</v>
      </c>
      <c r="AHO27">
        <f t="shared" ref="AHO27" si="1490">AHO26*(AHO24-AHN24)*AHO30</f>
        <v>0</v>
      </c>
      <c r="AHP27">
        <f t="shared" ref="AHP27" si="1491">AHP26*(AHP24-AHO24)*AHP30</f>
        <v>0</v>
      </c>
      <c r="AHQ27">
        <f t="shared" ref="AHQ27" si="1492">AHQ26*(AHQ24-AHP24)*AHQ30</f>
        <v>0</v>
      </c>
      <c r="AHR27">
        <f t="shared" ref="AHR27" si="1493">AHR26*(AHR24-AHQ24)*AHR30</f>
        <v>0</v>
      </c>
      <c r="AHS27">
        <f t="shared" ref="AHS27" si="1494">AHS26*(AHS24-AHR24)*AHS30</f>
        <v>0</v>
      </c>
      <c r="AHT27">
        <f t="shared" ref="AHT27" si="1495">AHT26*(AHT24-AHS24)*AHT30</f>
        <v>0</v>
      </c>
      <c r="AHU27">
        <f t="shared" ref="AHU27" si="1496">AHU26*(AHU24-AHT24)*AHU30</f>
        <v>0</v>
      </c>
      <c r="AHV27">
        <f t="shared" ref="AHV27" si="1497">AHV26*(AHV24-AHU24)*AHV30</f>
        <v>0</v>
      </c>
      <c r="AHW27">
        <f t="shared" ref="AHW27" si="1498">AHW26*(AHW24-AHV24)*AHW30</f>
        <v>0</v>
      </c>
      <c r="AHX27">
        <f t="shared" ref="AHX27" si="1499">AHX26*(AHX24-AHW24)*AHX30</f>
        <v>0</v>
      </c>
      <c r="AHY27">
        <f t="shared" ref="AHY27" si="1500">AHY26*(AHY24-AHX24)*AHY30</f>
        <v>0</v>
      </c>
      <c r="AHZ27">
        <f t="shared" ref="AHZ27" si="1501">AHZ26*(AHZ24-AHY24)*AHZ30</f>
        <v>0</v>
      </c>
      <c r="AIA27">
        <f t="shared" ref="AIA27" si="1502">AIA26*(AIA24-AHZ24)*AIA30</f>
        <v>0</v>
      </c>
      <c r="AIB27">
        <f t="shared" ref="AIB27" si="1503">AIB26*(AIB24-AIA24)*AIB30</f>
        <v>0</v>
      </c>
      <c r="AIC27">
        <f t="shared" ref="AIC27" si="1504">AIC26*(AIC24-AIB24)*AIC30</f>
        <v>0</v>
      </c>
      <c r="AID27">
        <f t="shared" ref="AID27" si="1505">AID26*(AID24-AIC24)*AID30</f>
        <v>0</v>
      </c>
      <c r="AIE27">
        <f t="shared" ref="AIE27" si="1506">AIE26*(AIE24-AID24)*AIE30</f>
        <v>0</v>
      </c>
      <c r="AIF27">
        <f t="shared" ref="AIF27" si="1507">AIF26*(AIF24-AIE24)*AIF30</f>
        <v>0</v>
      </c>
      <c r="AIG27">
        <f t="shared" ref="AIG27" si="1508">AIG26*(AIG24-AIF24)*AIG30</f>
        <v>0</v>
      </c>
      <c r="AIH27">
        <f t="shared" ref="AIH27" si="1509">AIH26*(AIH24-AIG24)*AIH30</f>
        <v>0</v>
      </c>
      <c r="AII27">
        <f t="shared" ref="AII27" si="1510">AII26*(AII24-AIH24)*AII30</f>
        <v>0</v>
      </c>
      <c r="AIJ27">
        <f t="shared" ref="AIJ27" si="1511">AIJ26*(AIJ24-AII24)*AIJ30</f>
        <v>0</v>
      </c>
      <c r="AIK27">
        <f t="shared" ref="AIK27" si="1512">AIK26*(AIK24-AIJ24)*AIK30</f>
        <v>0</v>
      </c>
      <c r="AIL27">
        <f t="shared" ref="AIL27" si="1513">AIL26*(AIL24-AIK24)*AIL30</f>
        <v>0</v>
      </c>
      <c r="AIM27">
        <f t="shared" ref="AIM27" si="1514">AIM26*(AIM24-AIL24)*AIM30</f>
        <v>0</v>
      </c>
      <c r="AIN27">
        <f t="shared" ref="AIN27" si="1515">AIN26*(AIN24-AIM24)*AIN30</f>
        <v>0</v>
      </c>
      <c r="AIO27">
        <f t="shared" ref="AIO27" si="1516">AIO26*(AIO24-AIN24)*AIO30</f>
        <v>0</v>
      </c>
      <c r="AIP27">
        <f t="shared" ref="AIP27" si="1517">AIP26*(AIP24-AIO24)*AIP30</f>
        <v>0</v>
      </c>
      <c r="AIQ27">
        <f t="shared" ref="AIQ27" si="1518">AIQ26*(AIQ24-AIP24)*AIQ30</f>
        <v>0</v>
      </c>
      <c r="AIR27">
        <f t="shared" ref="AIR27" si="1519">AIR26*(AIR24-AIQ24)*AIR30</f>
        <v>0</v>
      </c>
      <c r="AIS27">
        <f t="shared" ref="AIS27" si="1520">AIS26*(AIS24-AIR24)*AIS30</f>
        <v>0</v>
      </c>
      <c r="AIT27">
        <f t="shared" ref="AIT27" si="1521">AIT26*(AIT24-AIS24)*AIT30</f>
        <v>0</v>
      </c>
      <c r="AIU27">
        <f t="shared" ref="AIU27" si="1522">AIU26*(AIU24-AIT24)*AIU30</f>
        <v>0</v>
      </c>
      <c r="AIV27">
        <f t="shared" ref="AIV27" si="1523">AIV26*(AIV24-AIU24)*AIV30</f>
        <v>0</v>
      </c>
      <c r="AIW27">
        <f t="shared" ref="AIW27" si="1524">AIW26*(AIW24-AIV24)*AIW30</f>
        <v>0</v>
      </c>
      <c r="AIX27">
        <f t="shared" ref="AIX27" si="1525">AIX26*(AIX24-AIW24)*AIX30</f>
        <v>0</v>
      </c>
      <c r="AIY27">
        <f t="shared" ref="AIY27" si="1526">AIY26*(AIY24-AIX24)*AIY30</f>
        <v>0</v>
      </c>
      <c r="AIZ27">
        <f t="shared" ref="AIZ27" si="1527">AIZ26*(AIZ24-AIY24)*AIZ30</f>
        <v>0</v>
      </c>
      <c r="AJA27">
        <f t="shared" ref="AJA27" si="1528">AJA26*(AJA24-AIZ24)*AJA30</f>
        <v>0</v>
      </c>
      <c r="AJB27">
        <f t="shared" ref="AJB27" si="1529">AJB26*(AJB24-AJA24)*AJB30</f>
        <v>0</v>
      </c>
      <c r="AJC27">
        <f t="shared" ref="AJC27" si="1530">AJC26*(AJC24-AJB24)*AJC30</f>
        <v>0</v>
      </c>
      <c r="AJD27">
        <f t="shared" ref="AJD27" si="1531">AJD26*(AJD24-AJC24)*AJD30</f>
        <v>0</v>
      </c>
      <c r="AJE27">
        <f t="shared" ref="AJE27" si="1532">AJE26*(AJE24-AJD24)*AJE30</f>
        <v>0</v>
      </c>
      <c r="AJF27">
        <f t="shared" ref="AJF27" si="1533">AJF26*(AJF24-AJE24)*AJF30</f>
        <v>0</v>
      </c>
      <c r="AJG27">
        <f t="shared" ref="AJG27" si="1534">AJG26*(AJG24-AJF24)*AJG30</f>
        <v>0</v>
      </c>
      <c r="AJH27">
        <f t="shared" ref="AJH27" si="1535">AJH26*(AJH24-AJG24)*AJH30</f>
        <v>0</v>
      </c>
      <c r="AJI27">
        <f t="shared" ref="AJI27" si="1536">AJI26*(AJI24-AJH24)*AJI30</f>
        <v>0</v>
      </c>
      <c r="AJJ27">
        <f t="shared" ref="AJJ27" si="1537">AJJ26*(AJJ24-AJI24)*AJJ30</f>
        <v>0</v>
      </c>
      <c r="AJK27">
        <f t="shared" ref="AJK27" si="1538">AJK26*(AJK24-AJJ24)*AJK30</f>
        <v>0</v>
      </c>
      <c r="AJL27">
        <f t="shared" ref="AJL27" si="1539">AJL26*(AJL24-AJK24)*AJL30</f>
        <v>0</v>
      </c>
      <c r="AJM27">
        <f t="shared" ref="AJM27" si="1540">AJM26*(AJM24-AJL24)*AJM30</f>
        <v>0</v>
      </c>
      <c r="AJN27">
        <f t="shared" ref="AJN27" si="1541">AJN26*(AJN24-AJM24)*AJN30</f>
        <v>0</v>
      </c>
      <c r="AJO27">
        <f t="shared" ref="AJO27" si="1542">AJO26*(AJO24-AJN24)*AJO30</f>
        <v>0</v>
      </c>
      <c r="AJP27">
        <f t="shared" ref="AJP27" si="1543">AJP26*(AJP24-AJO24)*AJP30</f>
        <v>0</v>
      </c>
      <c r="AJQ27">
        <f t="shared" ref="AJQ27" si="1544">AJQ26*(AJQ24-AJP24)*AJQ30</f>
        <v>0</v>
      </c>
      <c r="AJR27">
        <f t="shared" ref="AJR27" si="1545">AJR26*(AJR24-AJQ24)*AJR30</f>
        <v>0</v>
      </c>
      <c r="AJS27">
        <f t="shared" ref="AJS27" si="1546">AJS26*(AJS24-AJR24)*AJS30</f>
        <v>0</v>
      </c>
      <c r="AJT27">
        <f t="shared" ref="AJT27" si="1547">AJT26*(AJT24-AJS24)*AJT30</f>
        <v>0</v>
      </c>
      <c r="AJU27">
        <f t="shared" ref="AJU27" si="1548">AJU26*(AJU24-AJT24)*AJU30</f>
        <v>0</v>
      </c>
      <c r="AJV27">
        <f t="shared" ref="AJV27:AJW27" si="1549">AJV26*(AJV24-AJU24)*AJV30</f>
        <v>0</v>
      </c>
      <c r="AJW27">
        <f t="shared" si="1549"/>
        <v>0</v>
      </c>
      <c r="AJX27">
        <f t="shared" ref="AJX27" si="1550">AJX26*(AJX24-AJW24)*AJX30</f>
        <v>0</v>
      </c>
      <c r="AJY27">
        <f t="shared" ref="AJY27" si="1551">AJY26*(AJY24-AJX24)*AJY30</f>
        <v>0</v>
      </c>
      <c r="AJZ27">
        <f t="shared" ref="AJZ27" si="1552">AJZ26*(AJZ24-AJY24)*AJZ30</f>
        <v>0</v>
      </c>
      <c r="AKA27">
        <f t="shared" ref="AKA27" si="1553">AKA26*(AKA24-AJZ24)*AKA30</f>
        <v>0</v>
      </c>
      <c r="AKB27">
        <f t="shared" ref="AKB27" si="1554">AKB26*(AKB24-AKA24)*AKB30</f>
        <v>0</v>
      </c>
      <c r="AKC27">
        <f t="shared" ref="AKC27" si="1555">AKC26*(AKC24-AKB24)*AKC30</f>
        <v>0</v>
      </c>
      <c r="AKD27">
        <f t="shared" ref="AKD27" si="1556">AKD26*(AKD24-AKC24)*AKD30</f>
        <v>0</v>
      </c>
      <c r="AKE27">
        <f t="shared" ref="AKE27" si="1557">AKE26*(AKE24-AKD24)*AKE30</f>
        <v>0</v>
      </c>
      <c r="AKF27">
        <f t="shared" ref="AKF27" si="1558">AKF26*(AKF24-AKE24)*AKF30</f>
        <v>0</v>
      </c>
      <c r="AKG27">
        <f t="shared" ref="AKG27" si="1559">AKG26*(AKG24-AKF24)*AKG30</f>
        <v>0</v>
      </c>
      <c r="AKH27">
        <f t="shared" ref="AKH27" si="1560">AKH26*(AKH24-AKG24)*AKH30</f>
        <v>0</v>
      </c>
      <c r="AKI27">
        <f t="shared" ref="AKI27" si="1561">AKI26*(AKI24-AKH24)*AKI30</f>
        <v>0</v>
      </c>
      <c r="AKJ27">
        <f t="shared" ref="AKJ27" si="1562">AKJ26*(AKJ24-AKI24)*AKJ30</f>
        <v>0</v>
      </c>
      <c r="AKK27">
        <f t="shared" ref="AKK27" si="1563">AKK26*(AKK24-AKJ24)*AKK30</f>
        <v>0</v>
      </c>
      <c r="AKL27">
        <f t="shared" ref="AKL27" si="1564">AKL26*(AKL24-AKK24)*AKL30</f>
        <v>0</v>
      </c>
      <c r="AKM27">
        <f t="shared" ref="AKM27" si="1565">AKM26*(AKM24-AKL24)*AKM30</f>
        <v>0</v>
      </c>
      <c r="AKN27">
        <f t="shared" ref="AKN27" si="1566">AKN26*(AKN24-AKM24)*AKN30</f>
        <v>0</v>
      </c>
      <c r="AKO27">
        <f t="shared" ref="AKO27" si="1567">AKO26*(AKO24-AKN24)*AKO30</f>
        <v>0</v>
      </c>
      <c r="AKP27">
        <f t="shared" ref="AKP27" si="1568">AKP26*(AKP24-AKO24)*AKP30</f>
        <v>0</v>
      </c>
      <c r="AKQ27">
        <f t="shared" ref="AKQ27" si="1569">AKQ26*(AKQ24-AKP24)*AKQ30</f>
        <v>0</v>
      </c>
      <c r="AKR27">
        <f t="shared" ref="AKR27" si="1570">AKR26*(AKR24-AKQ24)*AKR30</f>
        <v>0</v>
      </c>
      <c r="AKS27">
        <f t="shared" ref="AKS27" si="1571">AKS26*(AKS24-AKR24)*AKS30</f>
        <v>0</v>
      </c>
      <c r="AKT27">
        <f t="shared" ref="AKT27" si="1572">AKT26*(AKT24-AKS24)*AKT30</f>
        <v>0</v>
      </c>
      <c r="AKU27">
        <f t="shared" ref="AKU27" si="1573">AKU26*(AKU24-AKT24)*AKU30</f>
        <v>0</v>
      </c>
      <c r="AKV27">
        <f t="shared" ref="AKV27" si="1574">AKV26*(AKV24-AKU24)*AKV30</f>
        <v>0</v>
      </c>
      <c r="AKW27">
        <f t="shared" ref="AKW27" si="1575">AKW26*(AKW24-AKV24)*AKW30</f>
        <v>0</v>
      </c>
      <c r="AKX27">
        <f t="shared" ref="AKX27" si="1576">AKX26*(AKX24-AKW24)*AKX30</f>
        <v>0</v>
      </c>
      <c r="AKY27">
        <f t="shared" ref="AKY27" si="1577">AKY26*(AKY24-AKX24)*AKY30</f>
        <v>0</v>
      </c>
      <c r="AKZ27">
        <f t="shared" ref="AKZ27" si="1578">AKZ26*(AKZ24-AKY24)*AKZ30</f>
        <v>0</v>
      </c>
      <c r="ALA27">
        <f t="shared" ref="ALA27" si="1579">ALA26*(ALA24-AKZ24)*ALA30</f>
        <v>0</v>
      </c>
      <c r="ALB27">
        <f t="shared" ref="ALB27" si="1580">ALB26*(ALB24-ALA24)*ALB30</f>
        <v>0</v>
      </c>
      <c r="ALC27">
        <f t="shared" ref="ALC27" si="1581">ALC26*(ALC24-ALB24)*ALC30</f>
        <v>0</v>
      </c>
      <c r="ALD27">
        <f t="shared" ref="ALD27" si="1582">ALD26*(ALD24-ALC24)*ALD30</f>
        <v>0</v>
      </c>
      <c r="ALE27">
        <f t="shared" ref="ALE27" si="1583">ALE26*(ALE24-ALD24)*ALE30</f>
        <v>0</v>
      </c>
      <c r="ALF27">
        <f t="shared" ref="ALF27" si="1584">ALF26*(ALF24-ALE24)*ALF30</f>
        <v>0</v>
      </c>
      <c r="ALG27">
        <f t="shared" ref="ALG27" si="1585">ALG26*(ALG24-ALF24)*ALG30</f>
        <v>0</v>
      </c>
      <c r="ALH27">
        <f t="shared" ref="ALH27" si="1586">ALH26*(ALH24-ALG24)*ALH30</f>
        <v>0</v>
      </c>
      <c r="ALI27">
        <f t="shared" ref="ALI27" si="1587">ALI26*(ALI24-ALH24)*ALI30</f>
        <v>0</v>
      </c>
      <c r="ALJ27">
        <f t="shared" ref="ALJ27" si="1588">ALJ26*(ALJ24-ALI24)*ALJ30</f>
        <v>0</v>
      </c>
      <c r="ALK27">
        <f t="shared" ref="ALK27" si="1589">ALK26*(ALK24-ALJ24)*ALK30</f>
        <v>0</v>
      </c>
      <c r="ALL27">
        <f t="shared" ref="ALL27" si="1590">ALL26*(ALL24-ALK24)*ALL30</f>
        <v>0</v>
      </c>
      <c r="ALM27">
        <f t="shared" ref="ALM27" si="1591">ALM26*(ALM24-ALL24)*ALM30</f>
        <v>0</v>
      </c>
      <c r="ALN27">
        <f t="shared" ref="ALN27" si="1592">ALN26*(ALN24-ALM24)*ALN30</f>
        <v>0</v>
      </c>
      <c r="ALO27">
        <f t="shared" ref="ALO27" si="1593">ALO26*(ALO24-ALN24)*ALO30</f>
        <v>0</v>
      </c>
      <c r="ALP27">
        <f t="shared" ref="ALP27" si="1594">ALP26*(ALP24-ALO24)*ALP30</f>
        <v>0</v>
      </c>
      <c r="ALQ27">
        <f t="shared" ref="ALQ27" si="1595">ALQ26*(ALQ24-ALP24)*ALQ30</f>
        <v>0</v>
      </c>
      <c r="ALR27">
        <f t="shared" ref="ALR27" si="1596">ALR26*(ALR24-ALQ24)*ALR30</f>
        <v>0</v>
      </c>
      <c r="ALS27">
        <f t="shared" ref="ALS27" si="1597">ALS26*(ALS24-ALR24)*ALS30</f>
        <v>0</v>
      </c>
      <c r="ALT27">
        <f t="shared" ref="ALT27" si="1598">ALT26*(ALT24-ALS24)*ALT30</f>
        <v>0</v>
      </c>
      <c r="ALU27">
        <f t="shared" ref="ALU27" si="1599">ALU26*(ALU24-ALT24)*ALU30</f>
        <v>0</v>
      </c>
      <c r="ALV27">
        <f t="shared" ref="ALV27" si="1600">ALV26*(ALV24-ALU24)*ALV30</f>
        <v>0</v>
      </c>
      <c r="ALW27">
        <f t="shared" ref="ALW27" si="1601">ALW26*(ALW24-ALV24)*ALW30</f>
        <v>0</v>
      </c>
      <c r="ALX27">
        <f t="shared" ref="ALX27" si="1602">ALX26*(ALX24-ALW24)*ALX30</f>
        <v>0</v>
      </c>
      <c r="ALY27">
        <f t="shared" ref="ALY27" si="1603">ALY26*(ALY24-ALX24)*ALY30</f>
        <v>0</v>
      </c>
      <c r="ALZ27">
        <f t="shared" ref="ALZ27" si="1604">ALZ26*(ALZ24-ALY24)*ALZ30</f>
        <v>0</v>
      </c>
      <c r="AMA27">
        <f t="shared" ref="AMA27" si="1605">AMA26*(AMA24-ALZ24)*AMA30</f>
        <v>0</v>
      </c>
      <c r="AMB27">
        <f t="shared" ref="AMB27" si="1606">AMB26*(AMB24-AMA24)*AMB30</f>
        <v>0</v>
      </c>
      <c r="AMC27">
        <f t="shared" ref="AMC27" si="1607">AMC26*(AMC24-AMB24)*AMC30</f>
        <v>0</v>
      </c>
      <c r="AMD27">
        <f t="shared" ref="AMD27" si="1608">AMD26*(AMD24-AMC24)*AMD30</f>
        <v>0</v>
      </c>
      <c r="AME27">
        <f t="shared" ref="AME27" si="1609">AME26*(AME24-AMD24)*AME30</f>
        <v>0</v>
      </c>
      <c r="AMF27">
        <f t="shared" ref="AMF27" si="1610">AMF26*(AMF24-AME24)*AMF30</f>
        <v>0</v>
      </c>
      <c r="AMG27">
        <f t="shared" ref="AMG27" si="1611">AMG26*(AMG24-AMF24)*AMG30</f>
        <v>0</v>
      </c>
      <c r="AMH27">
        <f t="shared" ref="AMH27" si="1612">AMH26*(AMH24-AMG24)*AMH30</f>
        <v>0</v>
      </c>
      <c r="AMI27">
        <f t="shared" ref="AMI27" si="1613">AMI26*(AMI24-AMH24)*AMI30</f>
        <v>0</v>
      </c>
      <c r="AMJ27">
        <f t="shared" ref="AMJ27" si="1614">AMJ26*(AMJ24-AMI24)*AMJ30</f>
        <v>0</v>
      </c>
      <c r="AMK27">
        <f t="shared" ref="AMK27" si="1615">AMK26*(AMK24-AMJ24)*AMK30</f>
        <v>0</v>
      </c>
      <c r="AML27">
        <f t="shared" ref="AML27" si="1616">AML26*(AML24-AMK24)*AML30</f>
        <v>0</v>
      </c>
      <c r="AMM27">
        <f t="shared" ref="AMM27" si="1617">AMM26*(AMM24-AML24)*AMM30</f>
        <v>0</v>
      </c>
      <c r="AMN27">
        <f t="shared" ref="AMN27" si="1618">AMN26*(AMN24-AMM24)*AMN30</f>
        <v>0</v>
      </c>
      <c r="AMO27">
        <f t="shared" ref="AMO27" si="1619">AMO26*(AMO24-AMN24)*AMO30</f>
        <v>0</v>
      </c>
      <c r="AMP27">
        <f t="shared" ref="AMP27" si="1620">AMP26*(AMP24-AMO24)*AMP30</f>
        <v>0</v>
      </c>
      <c r="AMQ27">
        <f t="shared" ref="AMQ27" si="1621">AMQ26*(AMQ24-AMP24)*AMQ30</f>
        <v>0</v>
      </c>
      <c r="AMR27">
        <f t="shared" ref="AMR27" si="1622">AMR26*(AMR24-AMQ24)*AMR30</f>
        <v>0</v>
      </c>
      <c r="AMS27">
        <f t="shared" ref="AMS27" si="1623">AMS26*(AMS24-AMR24)*AMS30</f>
        <v>0</v>
      </c>
      <c r="AMT27">
        <f t="shared" ref="AMT27" si="1624">AMT26*(AMT24-AMS24)*AMT30</f>
        <v>0</v>
      </c>
      <c r="AMU27">
        <f t="shared" ref="AMU27" si="1625">AMU26*(AMU24-AMT24)*AMU30</f>
        <v>0</v>
      </c>
      <c r="AMV27">
        <f t="shared" ref="AMV27" si="1626">AMV26*(AMV24-AMU24)*AMV30</f>
        <v>0</v>
      </c>
      <c r="AMW27">
        <f t="shared" ref="AMW27" si="1627">AMW26*(AMW24-AMV24)*AMW30</f>
        <v>0</v>
      </c>
      <c r="AMX27">
        <f t="shared" ref="AMX27" si="1628">AMX26*(AMX24-AMW24)*AMX30</f>
        <v>0</v>
      </c>
      <c r="AMY27">
        <f t="shared" ref="AMY27" si="1629">AMY26*(AMY24-AMX24)*AMY30</f>
        <v>0</v>
      </c>
      <c r="AMZ27">
        <f t="shared" ref="AMZ27" si="1630">AMZ26*(AMZ24-AMY24)*AMZ30</f>
        <v>0</v>
      </c>
      <c r="ANA27">
        <f t="shared" ref="ANA27" si="1631">ANA26*(ANA24-AMZ24)*ANA30</f>
        <v>0</v>
      </c>
      <c r="ANB27">
        <f t="shared" ref="ANB27" si="1632">ANB26*(ANB24-ANA24)*ANB30</f>
        <v>0</v>
      </c>
      <c r="ANC27">
        <f t="shared" ref="ANC27" si="1633">ANC26*(ANC24-ANB24)*ANC30</f>
        <v>0</v>
      </c>
      <c r="AND27">
        <f t="shared" ref="AND27" si="1634">AND26*(AND24-ANC24)*AND30</f>
        <v>0</v>
      </c>
      <c r="ANE27">
        <f t="shared" ref="ANE27" si="1635">ANE26*(ANE24-AND24)*ANE30</f>
        <v>0</v>
      </c>
      <c r="ANF27">
        <f t="shared" ref="ANF27" si="1636">ANF26*(ANF24-ANE24)*ANF30</f>
        <v>0</v>
      </c>
      <c r="ANG27">
        <f t="shared" ref="ANG27" si="1637">ANG26*(ANG24-ANF24)*ANG30</f>
        <v>0</v>
      </c>
      <c r="ANH27">
        <f t="shared" ref="ANH27" si="1638">ANH26*(ANH24-ANG24)*ANH30</f>
        <v>0</v>
      </c>
      <c r="ANI27">
        <f t="shared" ref="ANI27" si="1639">ANI26*(ANI24-ANH24)*ANI30</f>
        <v>0</v>
      </c>
      <c r="ANJ27">
        <f t="shared" ref="ANJ27" si="1640">ANJ26*(ANJ24-ANI24)*ANJ30</f>
        <v>0</v>
      </c>
      <c r="ANK27">
        <f t="shared" ref="ANK27" si="1641">ANK26*(ANK24-ANJ24)*ANK30</f>
        <v>0</v>
      </c>
      <c r="ANL27">
        <f t="shared" ref="ANL27" si="1642">ANL26*(ANL24-ANK24)*ANL30</f>
        <v>0</v>
      </c>
      <c r="ANM27">
        <f t="shared" ref="ANM27" si="1643">ANM26*(ANM24-ANL24)*ANM30</f>
        <v>0</v>
      </c>
      <c r="ANN27">
        <f t="shared" ref="ANN27" si="1644">ANN26*(ANN24-ANM24)*ANN30</f>
        <v>0</v>
      </c>
      <c r="ANO27">
        <f t="shared" ref="ANO27" si="1645">ANO26*(ANO24-ANN24)*ANO30</f>
        <v>0</v>
      </c>
      <c r="ANP27">
        <f t="shared" ref="ANP27" si="1646">ANP26*(ANP24-ANO24)*ANP30</f>
        <v>0</v>
      </c>
      <c r="ANQ27">
        <f t="shared" ref="ANQ27" si="1647">ANQ26*(ANQ24-ANP24)*ANQ30</f>
        <v>0</v>
      </c>
      <c r="ANR27">
        <f t="shared" ref="ANR27" si="1648">ANR26*(ANR24-ANQ24)*ANR30</f>
        <v>0</v>
      </c>
      <c r="ANS27">
        <f t="shared" ref="ANS27" si="1649">ANS26*(ANS24-ANR24)*ANS30</f>
        <v>0</v>
      </c>
      <c r="ANT27">
        <f t="shared" ref="ANT27" si="1650">ANT26*(ANT24-ANS24)*ANT30</f>
        <v>0</v>
      </c>
      <c r="ANU27">
        <f t="shared" ref="ANU27" si="1651">ANU26*(ANU24-ANT24)*ANU30</f>
        <v>0</v>
      </c>
      <c r="ANV27">
        <f t="shared" ref="ANV27" si="1652">ANV26*(ANV24-ANU24)*ANV30</f>
        <v>0</v>
      </c>
      <c r="ANW27">
        <f t="shared" ref="ANW27" si="1653">ANW26*(ANW24-ANV24)*ANW30</f>
        <v>0</v>
      </c>
      <c r="ANX27">
        <f t="shared" ref="ANX27" si="1654">ANX26*(ANX24-ANW24)*ANX30</f>
        <v>0</v>
      </c>
      <c r="ANY27">
        <f t="shared" ref="ANY27" si="1655">ANY26*(ANY24-ANX24)*ANY30</f>
        <v>0</v>
      </c>
      <c r="ANZ27">
        <f t="shared" ref="ANZ27" si="1656">ANZ26*(ANZ24-ANY24)*ANZ30</f>
        <v>0</v>
      </c>
      <c r="AOA27">
        <f t="shared" ref="AOA27" si="1657">AOA26*(AOA24-ANZ24)*AOA30</f>
        <v>0</v>
      </c>
      <c r="AOB27">
        <f t="shared" ref="AOB27" si="1658">AOB26*(AOB24-AOA24)*AOB30</f>
        <v>0</v>
      </c>
      <c r="AOC27">
        <f t="shared" ref="AOC27" si="1659">AOC26*(AOC24-AOB24)*AOC30</f>
        <v>0</v>
      </c>
      <c r="AOD27">
        <f t="shared" ref="AOD27" si="1660">AOD26*(AOD24-AOC24)*AOD30</f>
        <v>0</v>
      </c>
      <c r="AOE27">
        <f t="shared" ref="AOE27" si="1661">AOE26*(AOE24-AOD24)*AOE30</f>
        <v>0</v>
      </c>
      <c r="AOF27">
        <f t="shared" ref="AOF27" si="1662">AOF26*(AOF24-AOE24)*AOF30</f>
        <v>0</v>
      </c>
      <c r="AOG27">
        <f t="shared" ref="AOG27" si="1663">AOG26*(AOG24-AOF24)*AOG30</f>
        <v>0</v>
      </c>
      <c r="AOH27">
        <f t="shared" ref="AOH27" si="1664">AOH26*(AOH24-AOG24)*AOH30</f>
        <v>0</v>
      </c>
      <c r="AOI27">
        <f t="shared" ref="AOI27" si="1665">AOI26*(AOI24-AOH24)*AOI30</f>
        <v>0</v>
      </c>
      <c r="AOJ27">
        <f t="shared" ref="AOJ27" si="1666">AOJ26*(AOJ24-AOI24)*AOJ30</f>
        <v>0</v>
      </c>
      <c r="AOK27">
        <f t="shared" ref="AOK27" si="1667">AOK26*(AOK24-AOJ24)*AOK30</f>
        <v>0</v>
      </c>
      <c r="AOL27">
        <f t="shared" ref="AOL27" si="1668">AOL26*(AOL24-AOK24)*AOL30</f>
        <v>0</v>
      </c>
      <c r="AOM27">
        <f t="shared" ref="AOM27" si="1669">AOM26*(AOM24-AOL24)*AOM30</f>
        <v>0</v>
      </c>
      <c r="AON27">
        <f t="shared" ref="AON27" si="1670">AON26*(AON24-AOM24)*AON30</f>
        <v>0</v>
      </c>
      <c r="AOO27">
        <f t="shared" ref="AOO27" si="1671">AOO26*(AOO24-AON24)*AOO30</f>
        <v>0</v>
      </c>
      <c r="AOP27">
        <f t="shared" ref="AOP27" si="1672">AOP26*(AOP24-AOO24)*AOP30</f>
        <v>0</v>
      </c>
      <c r="AOQ27">
        <f t="shared" ref="AOQ27" si="1673">AOQ26*(AOQ24-AOP24)*AOQ30</f>
        <v>0</v>
      </c>
      <c r="AOR27">
        <f t="shared" ref="AOR27" si="1674">AOR26*(AOR24-AOQ24)*AOR30</f>
        <v>0</v>
      </c>
      <c r="AOS27">
        <f t="shared" ref="AOS27" si="1675">AOS26*(AOS24-AOR24)*AOS30</f>
        <v>0</v>
      </c>
      <c r="AOT27">
        <f t="shared" ref="AOT27" si="1676">AOT26*(AOT24-AOS24)*AOT30</f>
        <v>0</v>
      </c>
      <c r="AOU27">
        <f t="shared" ref="AOU27" si="1677">AOU26*(AOU24-AOT24)*AOU30</f>
        <v>0</v>
      </c>
      <c r="AOV27">
        <f t="shared" ref="AOV27" si="1678">AOV26*(AOV24-AOU24)*AOV30</f>
        <v>0</v>
      </c>
      <c r="AOW27">
        <f t="shared" ref="AOW27" si="1679">AOW26*(AOW24-AOV24)*AOW30</f>
        <v>0</v>
      </c>
      <c r="AOX27">
        <f t="shared" ref="AOX27" si="1680">AOX26*(AOX24-AOW24)*AOX30</f>
        <v>0</v>
      </c>
      <c r="AOY27">
        <f t="shared" ref="AOY27" si="1681">AOY26*(AOY24-AOX24)*AOY30</f>
        <v>0</v>
      </c>
      <c r="AOZ27">
        <f t="shared" ref="AOZ27" si="1682">AOZ26*(AOZ24-AOY24)*AOZ30</f>
        <v>0</v>
      </c>
      <c r="APA27">
        <f t="shared" ref="APA27" si="1683">APA26*(APA24-AOZ24)*APA30</f>
        <v>0</v>
      </c>
      <c r="APB27">
        <f t="shared" ref="APB27" si="1684">APB26*(APB24-APA24)*APB30</f>
        <v>0</v>
      </c>
      <c r="APC27">
        <f t="shared" ref="APC27" si="1685">APC26*(APC24-APB24)*APC30</f>
        <v>0</v>
      </c>
      <c r="APD27">
        <f t="shared" ref="APD27" si="1686">APD26*(APD24-APC24)*APD30</f>
        <v>0</v>
      </c>
      <c r="APE27">
        <f t="shared" ref="APE27" si="1687">APE26*(APE24-APD24)*APE30</f>
        <v>0</v>
      </c>
      <c r="APF27">
        <f t="shared" ref="APF27" si="1688">APF26*(APF24-APE24)*APF30</f>
        <v>0</v>
      </c>
      <c r="APG27">
        <f t="shared" ref="APG27" si="1689">APG26*(APG24-APF24)*APG30</f>
        <v>0</v>
      </c>
      <c r="APH27">
        <f t="shared" ref="APH27" si="1690">APH26*(APH24-APG24)*APH30</f>
        <v>0</v>
      </c>
      <c r="API27">
        <f t="shared" ref="API27" si="1691">API26*(API24-APH24)*API30</f>
        <v>0</v>
      </c>
      <c r="APJ27">
        <f t="shared" ref="APJ27" si="1692">APJ26*(APJ24-API24)*APJ30</f>
        <v>0</v>
      </c>
      <c r="APK27">
        <f t="shared" ref="APK27" si="1693">APK26*(APK24-APJ24)*APK30</f>
        <v>0</v>
      </c>
      <c r="APL27">
        <f t="shared" ref="APL27" si="1694">APL26*(APL24-APK24)*APL30</f>
        <v>0</v>
      </c>
      <c r="APM27">
        <f t="shared" ref="APM27" si="1695">APM26*(APM24-APL24)*APM30</f>
        <v>0</v>
      </c>
      <c r="APN27">
        <f t="shared" ref="APN27" si="1696">APN26*(APN24-APM24)*APN30</f>
        <v>0</v>
      </c>
      <c r="APO27">
        <f t="shared" ref="APO27" si="1697">APO26*(APO24-APN24)*APO30</f>
        <v>0</v>
      </c>
      <c r="APP27">
        <f t="shared" ref="APP27" si="1698">APP26*(APP24-APO24)*APP30</f>
        <v>0</v>
      </c>
      <c r="APQ27">
        <f t="shared" ref="APQ27" si="1699">APQ26*(APQ24-APP24)*APQ30</f>
        <v>0</v>
      </c>
      <c r="APR27">
        <f t="shared" ref="APR27" si="1700">APR26*(APR24-APQ24)*APR30</f>
        <v>0</v>
      </c>
      <c r="APS27">
        <f t="shared" ref="APS27" si="1701">APS26*(APS24-APR24)*APS30</f>
        <v>0</v>
      </c>
      <c r="APT27">
        <f t="shared" ref="APT27" si="1702">APT26*(APT24-APS24)*APT30</f>
        <v>0</v>
      </c>
      <c r="APU27">
        <f t="shared" ref="APU27" si="1703">APU26*(APU24-APT24)*APU30</f>
        <v>0</v>
      </c>
      <c r="APV27">
        <f t="shared" ref="APV27" si="1704">APV26*(APV24-APU24)*APV30</f>
        <v>0</v>
      </c>
      <c r="APW27">
        <f t="shared" ref="APW27" si="1705">APW26*(APW24-APV24)*APW30</f>
        <v>0</v>
      </c>
      <c r="APX27">
        <f t="shared" ref="APX27" si="1706">APX26*(APX24-APW24)*APX30</f>
        <v>0</v>
      </c>
      <c r="APY27">
        <f t="shared" ref="APY27" si="1707">APY26*(APY24-APX24)*APY30</f>
        <v>0</v>
      </c>
      <c r="APZ27">
        <f t="shared" ref="APZ27" si="1708">APZ26*(APZ24-APY24)*APZ30</f>
        <v>0</v>
      </c>
      <c r="AQA27">
        <f t="shared" ref="AQA27" si="1709">AQA26*(AQA24-APZ24)*AQA30</f>
        <v>0</v>
      </c>
      <c r="AQB27">
        <f t="shared" ref="AQB27" si="1710">AQB26*(AQB24-AQA24)*AQB30</f>
        <v>0</v>
      </c>
      <c r="AQC27">
        <f t="shared" ref="AQC27" si="1711">AQC26*(AQC24-AQB24)*AQC30</f>
        <v>0</v>
      </c>
      <c r="AQD27">
        <f t="shared" ref="AQD27" si="1712">AQD26*(AQD24-AQC24)*AQD30</f>
        <v>0</v>
      </c>
    </row>
    <row r="28" spans="2:1122" ht="32.25" customHeight="1" x14ac:dyDescent="0.25">
      <c r="B28" s="150" t="s">
        <v>115</v>
      </c>
      <c r="C28" s="150"/>
      <c r="D28">
        <v>0</v>
      </c>
      <c r="E28">
        <f>D28+E27</f>
        <v>0</v>
      </c>
      <c r="F28">
        <f t="shared" ref="F28:BQ28" si="1713">E28+F27</f>
        <v>0</v>
      </c>
      <c r="G28">
        <f t="shared" si="1713"/>
        <v>0</v>
      </c>
      <c r="H28">
        <f t="shared" si="1713"/>
        <v>0</v>
      </c>
      <c r="I28">
        <f t="shared" si="1713"/>
        <v>0</v>
      </c>
      <c r="J28">
        <f t="shared" si="1713"/>
        <v>0</v>
      </c>
      <c r="K28">
        <f t="shared" si="1713"/>
        <v>0</v>
      </c>
      <c r="L28">
        <f t="shared" si="1713"/>
        <v>0</v>
      </c>
      <c r="M28">
        <f t="shared" si="1713"/>
        <v>0</v>
      </c>
      <c r="N28">
        <f t="shared" si="1713"/>
        <v>0</v>
      </c>
      <c r="O28">
        <f t="shared" si="1713"/>
        <v>0</v>
      </c>
      <c r="P28">
        <f t="shared" si="1713"/>
        <v>0</v>
      </c>
      <c r="Q28">
        <f t="shared" si="1713"/>
        <v>0</v>
      </c>
      <c r="R28">
        <f t="shared" si="1713"/>
        <v>0</v>
      </c>
      <c r="S28">
        <f t="shared" si="1713"/>
        <v>0</v>
      </c>
      <c r="T28">
        <f t="shared" si="1713"/>
        <v>0</v>
      </c>
      <c r="U28">
        <f t="shared" si="1713"/>
        <v>0</v>
      </c>
      <c r="V28">
        <f t="shared" si="1713"/>
        <v>0</v>
      </c>
      <c r="W28">
        <f t="shared" si="1713"/>
        <v>0</v>
      </c>
      <c r="X28">
        <f t="shared" si="1713"/>
        <v>0</v>
      </c>
      <c r="Y28">
        <f t="shared" si="1713"/>
        <v>0</v>
      </c>
      <c r="Z28">
        <f t="shared" si="1713"/>
        <v>0</v>
      </c>
      <c r="AA28">
        <f t="shared" si="1713"/>
        <v>0</v>
      </c>
      <c r="AB28">
        <f t="shared" si="1713"/>
        <v>0</v>
      </c>
      <c r="AC28">
        <f t="shared" si="1713"/>
        <v>0</v>
      </c>
      <c r="AD28">
        <f t="shared" si="1713"/>
        <v>0</v>
      </c>
      <c r="AE28">
        <f t="shared" si="1713"/>
        <v>0</v>
      </c>
      <c r="AF28">
        <f t="shared" si="1713"/>
        <v>0</v>
      </c>
      <c r="AG28">
        <f t="shared" si="1713"/>
        <v>0</v>
      </c>
      <c r="AH28">
        <f t="shared" si="1713"/>
        <v>0</v>
      </c>
      <c r="AI28">
        <f t="shared" si="1713"/>
        <v>0</v>
      </c>
      <c r="AJ28">
        <f t="shared" si="1713"/>
        <v>0</v>
      </c>
      <c r="AK28">
        <f t="shared" si="1713"/>
        <v>0</v>
      </c>
      <c r="AL28">
        <f t="shared" si="1713"/>
        <v>0</v>
      </c>
      <c r="AM28">
        <f t="shared" si="1713"/>
        <v>0</v>
      </c>
      <c r="AN28">
        <f t="shared" si="1713"/>
        <v>0</v>
      </c>
      <c r="AO28">
        <f t="shared" si="1713"/>
        <v>0</v>
      </c>
      <c r="AP28">
        <f t="shared" si="1713"/>
        <v>0</v>
      </c>
      <c r="AQ28">
        <f t="shared" si="1713"/>
        <v>0</v>
      </c>
      <c r="AR28">
        <f t="shared" si="1713"/>
        <v>0</v>
      </c>
      <c r="AS28">
        <f t="shared" si="1713"/>
        <v>0</v>
      </c>
      <c r="AT28">
        <f t="shared" si="1713"/>
        <v>0</v>
      </c>
      <c r="AU28">
        <f t="shared" si="1713"/>
        <v>0</v>
      </c>
      <c r="AV28">
        <f t="shared" si="1713"/>
        <v>0</v>
      </c>
      <c r="AW28">
        <f t="shared" si="1713"/>
        <v>0</v>
      </c>
      <c r="AX28">
        <f t="shared" si="1713"/>
        <v>0</v>
      </c>
      <c r="AY28">
        <f t="shared" si="1713"/>
        <v>0</v>
      </c>
      <c r="AZ28">
        <f t="shared" si="1713"/>
        <v>0</v>
      </c>
      <c r="BA28">
        <f t="shared" si="1713"/>
        <v>0</v>
      </c>
      <c r="BB28">
        <f t="shared" si="1713"/>
        <v>0</v>
      </c>
      <c r="BC28">
        <f t="shared" si="1713"/>
        <v>0</v>
      </c>
      <c r="BD28">
        <f t="shared" si="1713"/>
        <v>0</v>
      </c>
      <c r="BE28">
        <f t="shared" si="1713"/>
        <v>0</v>
      </c>
      <c r="BF28">
        <f t="shared" si="1713"/>
        <v>0</v>
      </c>
      <c r="BG28">
        <f t="shared" si="1713"/>
        <v>0</v>
      </c>
      <c r="BH28">
        <f t="shared" si="1713"/>
        <v>0</v>
      </c>
      <c r="BI28">
        <f t="shared" si="1713"/>
        <v>0</v>
      </c>
      <c r="BJ28">
        <f t="shared" si="1713"/>
        <v>0</v>
      </c>
      <c r="BK28">
        <f t="shared" si="1713"/>
        <v>0</v>
      </c>
      <c r="BL28">
        <f t="shared" si="1713"/>
        <v>0</v>
      </c>
      <c r="BM28">
        <f t="shared" si="1713"/>
        <v>0</v>
      </c>
      <c r="BN28">
        <f t="shared" si="1713"/>
        <v>0</v>
      </c>
      <c r="BO28">
        <f t="shared" si="1713"/>
        <v>0</v>
      </c>
      <c r="BP28">
        <f t="shared" si="1713"/>
        <v>0</v>
      </c>
      <c r="BQ28">
        <f t="shared" si="1713"/>
        <v>0</v>
      </c>
      <c r="BR28">
        <f t="shared" ref="BR28:EC28" si="1714">BQ28+BR27</f>
        <v>0</v>
      </c>
      <c r="BS28">
        <f t="shared" si="1714"/>
        <v>0</v>
      </c>
      <c r="BT28">
        <f t="shared" si="1714"/>
        <v>0</v>
      </c>
      <c r="BU28">
        <f t="shared" si="1714"/>
        <v>0</v>
      </c>
      <c r="BV28">
        <f t="shared" si="1714"/>
        <v>0</v>
      </c>
      <c r="BW28">
        <f t="shared" si="1714"/>
        <v>0</v>
      </c>
      <c r="BX28">
        <f t="shared" si="1714"/>
        <v>0</v>
      </c>
      <c r="BY28">
        <f t="shared" si="1714"/>
        <v>0</v>
      </c>
      <c r="BZ28">
        <f t="shared" si="1714"/>
        <v>0</v>
      </c>
      <c r="CA28">
        <f t="shared" si="1714"/>
        <v>0</v>
      </c>
      <c r="CB28">
        <f t="shared" si="1714"/>
        <v>0</v>
      </c>
      <c r="CC28">
        <f t="shared" si="1714"/>
        <v>0</v>
      </c>
      <c r="CD28">
        <f t="shared" si="1714"/>
        <v>0</v>
      </c>
      <c r="CE28">
        <f t="shared" si="1714"/>
        <v>0</v>
      </c>
      <c r="CF28">
        <f t="shared" si="1714"/>
        <v>0</v>
      </c>
      <c r="CG28">
        <f t="shared" si="1714"/>
        <v>0</v>
      </c>
      <c r="CH28">
        <f t="shared" si="1714"/>
        <v>0</v>
      </c>
      <c r="CI28">
        <f t="shared" si="1714"/>
        <v>0</v>
      </c>
      <c r="CJ28">
        <f t="shared" si="1714"/>
        <v>0</v>
      </c>
      <c r="CK28">
        <f t="shared" si="1714"/>
        <v>0</v>
      </c>
      <c r="CL28">
        <f t="shared" si="1714"/>
        <v>0</v>
      </c>
      <c r="CM28">
        <f t="shared" si="1714"/>
        <v>0</v>
      </c>
      <c r="CN28">
        <f t="shared" si="1714"/>
        <v>0</v>
      </c>
      <c r="CO28">
        <f t="shared" si="1714"/>
        <v>0</v>
      </c>
      <c r="CP28">
        <f t="shared" si="1714"/>
        <v>0</v>
      </c>
      <c r="CQ28">
        <f t="shared" si="1714"/>
        <v>0</v>
      </c>
      <c r="CR28">
        <f t="shared" si="1714"/>
        <v>0</v>
      </c>
      <c r="CS28">
        <f t="shared" si="1714"/>
        <v>0</v>
      </c>
      <c r="CT28">
        <f t="shared" si="1714"/>
        <v>0</v>
      </c>
      <c r="CU28">
        <f t="shared" si="1714"/>
        <v>0</v>
      </c>
      <c r="CV28">
        <f t="shared" si="1714"/>
        <v>0</v>
      </c>
      <c r="CW28">
        <f t="shared" si="1714"/>
        <v>0</v>
      </c>
      <c r="CX28">
        <f t="shared" si="1714"/>
        <v>0</v>
      </c>
      <c r="CY28">
        <f t="shared" si="1714"/>
        <v>0</v>
      </c>
      <c r="CZ28">
        <f t="shared" si="1714"/>
        <v>0</v>
      </c>
      <c r="DA28">
        <f t="shared" si="1714"/>
        <v>0</v>
      </c>
      <c r="DB28">
        <f t="shared" si="1714"/>
        <v>0</v>
      </c>
      <c r="DC28">
        <f t="shared" si="1714"/>
        <v>0</v>
      </c>
      <c r="DD28">
        <f t="shared" si="1714"/>
        <v>0</v>
      </c>
      <c r="DE28">
        <f t="shared" si="1714"/>
        <v>0</v>
      </c>
      <c r="DF28">
        <f t="shared" si="1714"/>
        <v>0</v>
      </c>
      <c r="DG28">
        <f t="shared" si="1714"/>
        <v>0</v>
      </c>
      <c r="DH28">
        <f t="shared" si="1714"/>
        <v>0</v>
      </c>
      <c r="DI28">
        <f t="shared" si="1714"/>
        <v>0</v>
      </c>
      <c r="DJ28">
        <f t="shared" si="1714"/>
        <v>0</v>
      </c>
      <c r="DK28">
        <f t="shared" si="1714"/>
        <v>0</v>
      </c>
      <c r="DL28">
        <f t="shared" si="1714"/>
        <v>0</v>
      </c>
      <c r="DM28">
        <f t="shared" si="1714"/>
        <v>0</v>
      </c>
      <c r="DN28">
        <f t="shared" si="1714"/>
        <v>0</v>
      </c>
      <c r="DO28">
        <f t="shared" si="1714"/>
        <v>0</v>
      </c>
      <c r="DP28">
        <f t="shared" si="1714"/>
        <v>0</v>
      </c>
      <c r="DQ28">
        <f t="shared" si="1714"/>
        <v>0</v>
      </c>
      <c r="DR28">
        <f t="shared" si="1714"/>
        <v>0</v>
      </c>
      <c r="DS28">
        <f t="shared" si="1714"/>
        <v>0</v>
      </c>
      <c r="DT28">
        <f t="shared" si="1714"/>
        <v>0</v>
      </c>
      <c r="DU28">
        <f t="shared" si="1714"/>
        <v>0</v>
      </c>
      <c r="DV28">
        <f t="shared" si="1714"/>
        <v>0</v>
      </c>
      <c r="DW28">
        <f t="shared" si="1714"/>
        <v>0</v>
      </c>
      <c r="DX28">
        <f t="shared" si="1714"/>
        <v>0</v>
      </c>
      <c r="DY28">
        <f t="shared" si="1714"/>
        <v>0</v>
      </c>
      <c r="DZ28">
        <f t="shared" si="1714"/>
        <v>0</v>
      </c>
      <c r="EA28">
        <f t="shared" si="1714"/>
        <v>0</v>
      </c>
      <c r="EB28">
        <f t="shared" si="1714"/>
        <v>0</v>
      </c>
      <c r="EC28">
        <f t="shared" si="1714"/>
        <v>0</v>
      </c>
      <c r="ED28">
        <f t="shared" ref="ED28:GO28" si="1715">EC28+ED27</f>
        <v>0</v>
      </c>
      <c r="EE28">
        <f t="shared" si="1715"/>
        <v>0</v>
      </c>
      <c r="EF28">
        <f t="shared" si="1715"/>
        <v>0</v>
      </c>
      <c r="EG28">
        <f t="shared" si="1715"/>
        <v>0</v>
      </c>
      <c r="EH28">
        <f t="shared" si="1715"/>
        <v>0</v>
      </c>
      <c r="EI28">
        <f t="shared" si="1715"/>
        <v>0</v>
      </c>
      <c r="EJ28">
        <f t="shared" si="1715"/>
        <v>0</v>
      </c>
      <c r="EK28">
        <f t="shared" si="1715"/>
        <v>0</v>
      </c>
      <c r="EL28">
        <f t="shared" si="1715"/>
        <v>0</v>
      </c>
      <c r="EM28">
        <f t="shared" si="1715"/>
        <v>0</v>
      </c>
      <c r="EN28">
        <f t="shared" si="1715"/>
        <v>0</v>
      </c>
      <c r="EO28">
        <f t="shared" si="1715"/>
        <v>0</v>
      </c>
      <c r="EP28">
        <f t="shared" si="1715"/>
        <v>0</v>
      </c>
      <c r="EQ28">
        <f t="shared" si="1715"/>
        <v>0</v>
      </c>
      <c r="ER28">
        <f t="shared" si="1715"/>
        <v>0</v>
      </c>
      <c r="ES28">
        <f t="shared" si="1715"/>
        <v>0</v>
      </c>
      <c r="ET28">
        <f t="shared" si="1715"/>
        <v>0</v>
      </c>
      <c r="EU28">
        <f t="shared" si="1715"/>
        <v>0</v>
      </c>
      <c r="EV28">
        <f t="shared" si="1715"/>
        <v>0</v>
      </c>
      <c r="EW28">
        <f t="shared" si="1715"/>
        <v>0</v>
      </c>
      <c r="EX28">
        <f t="shared" si="1715"/>
        <v>0</v>
      </c>
      <c r="EY28">
        <f t="shared" si="1715"/>
        <v>0</v>
      </c>
      <c r="EZ28">
        <f t="shared" si="1715"/>
        <v>0</v>
      </c>
      <c r="FA28">
        <f t="shared" si="1715"/>
        <v>0</v>
      </c>
      <c r="FB28">
        <f t="shared" si="1715"/>
        <v>0</v>
      </c>
      <c r="FC28">
        <f t="shared" si="1715"/>
        <v>0</v>
      </c>
      <c r="FD28">
        <f t="shared" si="1715"/>
        <v>0</v>
      </c>
      <c r="FE28">
        <f t="shared" si="1715"/>
        <v>0</v>
      </c>
      <c r="FF28">
        <f t="shared" si="1715"/>
        <v>0</v>
      </c>
      <c r="FG28">
        <f t="shared" si="1715"/>
        <v>0</v>
      </c>
      <c r="FH28">
        <f t="shared" si="1715"/>
        <v>0</v>
      </c>
      <c r="FI28">
        <f t="shared" si="1715"/>
        <v>0</v>
      </c>
      <c r="FJ28">
        <f t="shared" si="1715"/>
        <v>0</v>
      </c>
      <c r="FK28">
        <f t="shared" si="1715"/>
        <v>0</v>
      </c>
      <c r="FL28">
        <f t="shared" si="1715"/>
        <v>0</v>
      </c>
      <c r="FM28">
        <f t="shared" si="1715"/>
        <v>0</v>
      </c>
      <c r="FN28">
        <f t="shared" si="1715"/>
        <v>0</v>
      </c>
      <c r="FO28">
        <f t="shared" si="1715"/>
        <v>0</v>
      </c>
      <c r="FP28">
        <f t="shared" si="1715"/>
        <v>0</v>
      </c>
      <c r="FQ28">
        <f t="shared" si="1715"/>
        <v>0</v>
      </c>
      <c r="FR28">
        <f t="shared" si="1715"/>
        <v>0</v>
      </c>
      <c r="FS28">
        <f t="shared" si="1715"/>
        <v>0</v>
      </c>
      <c r="FT28">
        <f t="shared" si="1715"/>
        <v>0</v>
      </c>
      <c r="FU28">
        <f t="shared" si="1715"/>
        <v>0</v>
      </c>
      <c r="FV28">
        <f t="shared" si="1715"/>
        <v>0</v>
      </c>
      <c r="FW28">
        <f t="shared" si="1715"/>
        <v>0</v>
      </c>
      <c r="FX28">
        <f t="shared" si="1715"/>
        <v>0</v>
      </c>
      <c r="FY28">
        <f t="shared" si="1715"/>
        <v>0</v>
      </c>
      <c r="FZ28">
        <f t="shared" si="1715"/>
        <v>0</v>
      </c>
      <c r="GA28">
        <f t="shared" si="1715"/>
        <v>0</v>
      </c>
      <c r="GB28">
        <f t="shared" si="1715"/>
        <v>0</v>
      </c>
      <c r="GC28">
        <f t="shared" si="1715"/>
        <v>0</v>
      </c>
      <c r="GD28">
        <f t="shared" si="1715"/>
        <v>0</v>
      </c>
      <c r="GE28">
        <f t="shared" si="1715"/>
        <v>0</v>
      </c>
      <c r="GF28">
        <f t="shared" si="1715"/>
        <v>0</v>
      </c>
      <c r="GG28">
        <f t="shared" si="1715"/>
        <v>0</v>
      </c>
      <c r="GH28">
        <f t="shared" si="1715"/>
        <v>0</v>
      </c>
      <c r="GI28">
        <f t="shared" si="1715"/>
        <v>0</v>
      </c>
      <c r="GJ28">
        <f t="shared" si="1715"/>
        <v>0</v>
      </c>
      <c r="GK28">
        <f t="shared" si="1715"/>
        <v>0</v>
      </c>
      <c r="GL28">
        <f t="shared" si="1715"/>
        <v>0</v>
      </c>
      <c r="GM28">
        <f t="shared" si="1715"/>
        <v>0</v>
      </c>
      <c r="GN28">
        <f t="shared" si="1715"/>
        <v>0</v>
      </c>
      <c r="GO28">
        <f t="shared" si="1715"/>
        <v>0</v>
      </c>
      <c r="GP28">
        <f t="shared" ref="GP28:JA28" si="1716">GO28+GP27</f>
        <v>0</v>
      </c>
      <c r="GQ28">
        <f t="shared" si="1716"/>
        <v>0</v>
      </c>
      <c r="GR28">
        <f t="shared" si="1716"/>
        <v>0</v>
      </c>
      <c r="GS28">
        <f t="shared" si="1716"/>
        <v>0</v>
      </c>
      <c r="GT28">
        <f t="shared" si="1716"/>
        <v>0</v>
      </c>
      <c r="GU28">
        <f t="shared" si="1716"/>
        <v>0</v>
      </c>
      <c r="GV28">
        <f t="shared" si="1716"/>
        <v>0</v>
      </c>
      <c r="GW28">
        <f t="shared" si="1716"/>
        <v>0</v>
      </c>
      <c r="GX28">
        <f t="shared" si="1716"/>
        <v>0</v>
      </c>
      <c r="GY28">
        <f t="shared" si="1716"/>
        <v>0</v>
      </c>
      <c r="GZ28">
        <f t="shared" si="1716"/>
        <v>0</v>
      </c>
      <c r="HA28">
        <f t="shared" si="1716"/>
        <v>0</v>
      </c>
      <c r="HB28">
        <f t="shared" si="1716"/>
        <v>0</v>
      </c>
      <c r="HC28">
        <f t="shared" si="1716"/>
        <v>0</v>
      </c>
      <c r="HD28">
        <f t="shared" si="1716"/>
        <v>0</v>
      </c>
      <c r="HE28">
        <f t="shared" si="1716"/>
        <v>0</v>
      </c>
      <c r="HF28">
        <f t="shared" si="1716"/>
        <v>0</v>
      </c>
      <c r="HG28">
        <f t="shared" si="1716"/>
        <v>0</v>
      </c>
      <c r="HH28">
        <f t="shared" si="1716"/>
        <v>0</v>
      </c>
      <c r="HI28">
        <f t="shared" si="1716"/>
        <v>0</v>
      </c>
      <c r="HJ28">
        <f t="shared" si="1716"/>
        <v>0</v>
      </c>
      <c r="HK28">
        <f t="shared" si="1716"/>
        <v>0</v>
      </c>
      <c r="HL28">
        <f t="shared" si="1716"/>
        <v>0</v>
      </c>
      <c r="HM28">
        <f t="shared" si="1716"/>
        <v>0</v>
      </c>
      <c r="HN28">
        <f t="shared" si="1716"/>
        <v>0</v>
      </c>
      <c r="HO28">
        <f t="shared" si="1716"/>
        <v>0</v>
      </c>
      <c r="HP28">
        <f t="shared" si="1716"/>
        <v>0</v>
      </c>
      <c r="HQ28">
        <f t="shared" si="1716"/>
        <v>0</v>
      </c>
      <c r="HR28">
        <f t="shared" si="1716"/>
        <v>0</v>
      </c>
      <c r="HS28">
        <f t="shared" si="1716"/>
        <v>0</v>
      </c>
      <c r="HT28">
        <f t="shared" si="1716"/>
        <v>0</v>
      </c>
      <c r="HU28">
        <f t="shared" si="1716"/>
        <v>0</v>
      </c>
      <c r="HV28">
        <f t="shared" si="1716"/>
        <v>0</v>
      </c>
      <c r="HW28">
        <f t="shared" si="1716"/>
        <v>0</v>
      </c>
      <c r="HX28">
        <f t="shared" si="1716"/>
        <v>0</v>
      </c>
      <c r="HY28">
        <f t="shared" si="1716"/>
        <v>0</v>
      </c>
      <c r="HZ28">
        <f t="shared" si="1716"/>
        <v>0</v>
      </c>
      <c r="IA28">
        <f t="shared" si="1716"/>
        <v>0</v>
      </c>
      <c r="IB28">
        <f t="shared" si="1716"/>
        <v>0</v>
      </c>
      <c r="IC28">
        <f t="shared" si="1716"/>
        <v>0</v>
      </c>
      <c r="ID28">
        <f t="shared" si="1716"/>
        <v>0</v>
      </c>
      <c r="IE28">
        <f t="shared" si="1716"/>
        <v>0</v>
      </c>
      <c r="IF28">
        <f t="shared" si="1716"/>
        <v>0</v>
      </c>
      <c r="IG28">
        <f t="shared" si="1716"/>
        <v>0</v>
      </c>
      <c r="IH28">
        <f t="shared" si="1716"/>
        <v>0</v>
      </c>
      <c r="II28">
        <f t="shared" si="1716"/>
        <v>0</v>
      </c>
      <c r="IJ28">
        <f t="shared" si="1716"/>
        <v>0</v>
      </c>
      <c r="IK28">
        <f t="shared" si="1716"/>
        <v>0</v>
      </c>
      <c r="IL28">
        <f t="shared" si="1716"/>
        <v>0</v>
      </c>
      <c r="IM28">
        <f t="shared" si="1716"/>
        <v>0</v>
      </c>
      <c r="IN28">
        <f t="shared" si="1716"/>
        <v>0</v>
      </c>
      <c r="IO28">
        <f t="shared" si="1716"/>
        <v>0</v>
      </c>
      <c r="IP28">
        <f t="shared" si="1716"/>
        <v>0</v>
      </c>
      <c r="IQ28">
        <f t="shared" si="1716"/>
        <v>0</v>
      </c>
      <c r="IR28">
        <f t="shared" si="1716"/>
        <v>0</v>
      </c>
      <c r="IS28">
        <f t="shared" si="1716"/>
        <v>0</v>
      </c>
      <c r="IT28">
        <f t="shared" si="1716"/>
        <v>0</v>
      </c>
      <c r="IU28">
        <f t="shared" si="1716"/>
        <v>0</v>
      </c>
      <c r="IV28">
        <f t="shared" si="1716"/>
        <v>0</v>
      </c>
      <c r="IW28">
        <f t="shared" si="1716"/>
        <v>0</v>
      </c>
      <c r="IX28">
        <f t="shared" si="1716"/>
        <v>0</v>
      </c>
      <c r="IY28">
        <f t="shared" si="1716"/>
        <v>0</v>
      </c>
      <c r="IZ28">
        <f t="shared" si="1716"/>
        <v>0</v>
      </c>
      <c r="JA28">
        <f t="shared" si="1716"/>
        <v>0</v>
      </c>
      <c r="JB28">
        <f t="shared" ref="JB28:JT28" si="1717">JA28+JB27</f>
        <v>0</v>
      </c>
      <c r="JC28">
        <f t="shared" si="1717"/>
        <v>0</v>
      </c>
      <c r="JD28">
        <f t="shared" si="1717"/>
        <v>0</v>
      </c>
      <c r="JE28">
        <f t="shared" si="1717"/>
        <v>0</v>
      </c>
      <c r="JF28">
        <f t="shared" si="1717"/>
        <v>0</v>
      </c>
      <c r="JG28">
        <f t="shared" si="1717"/>
        <v>0</v>
      </c>
      <c r="JH28">
        <f t="shared" si="1717"/>
        <v>0</v>
      </c>
      <c r="JI28">
        <f t="shared" si="1717"/>
        <v>0</v>
      </c>
      <c r="JJ28">
        <f t="shared" si="1717"/>
        <v>0</v>
      </c>
      <c r="JK28">
        <f t="shared" si="1717"/>
        <v>0</v>
      </c>
      <c r="JL28">
        <f t="shared" si="1717"/>
        <v>0</v>
      </c>
      <c r="JM28">
        <f t="shared" si="1717"/>
        <v>0</v>
      </c>
      <c r="JN28">
        <f t="shared" si="1717"/>
        <v>0</v>
      </c>
      <c r="JO28">
        <f t="shared" si="1717"/>
        <v>0</v>
      </c>
      <c r="JP28">
        <f t="shared" si="1717"/>
        <v>0</v>
      </c>
      <c r="JQ28">
        <f t="shared" si="1717"/>
        <v>0</v>
      </c>
      <c r="JR28">
        <f t="shared" si="1717"/>
        <v>0</v>
      </c>
      <c r="JS28">
        <f t="shared" si="1717"/>
        <v>0</v>
      </c>
      <c r="JT28">
        <f t="shared" si="1717"/>
        <v>0</v>
      </c>
      <c r="JU28">
        <f t="shared" ref="JU28" si="1718">JT28+JU27</f>
        <v>0</v>
      </c>
      <c r="JV28">
        <f t="shared" ref="JV28" si="1719">JU28+JV27</f>
        <v>0</v>
      </c>
      <c r="JW28">
        <f t="shared" ref="JW28" si="1720">JV28+JW27</f>
        <v>0</v>
      </c>
      <c r="JX28">
        <f t="shared" ref="JX28" si="1721">JW28+JX27</f>
        <v>0</v>
      </c>
      <c r="JY28">
        <f t="shared" ref="JY28" si="1722">JX28+JY27</f>
        <v>0</v>
      </c>
      <c r="JZ28">
        <f t="shared" ref="JZ28" si="1723">JY28+JZ27</f>
        <v>0</v>
      </c>
      <c r="KA28">
        <f t="shared" ref="KA28" si="1724">JZ28+KA27</f>
        <v>0</v>
      </c>
      <c r="KB28">
        <f t="shared" ref="KB28" si="1725">KA28+KB27</f>
        <v>0</v>
      </c>
      <c r="KC28">
        <f t="shared" ref="KC28" si="1726">KB28+KC27</f>
        <v>0</v>
      </c>
      <c r="KD28">
        <f t="shared" ref="KD28" si="1727">KC28+KD27</f>
        <v>0</v>
      </c>
      <c r="KE28">
        <f t="shared" ref="KE28" si="1728">KD28+KE27</f>
        <v>0</v>
      </c>
      <c r="KF28">
        <f t="shared" ref="KF28" si="1729">KE28+KF27</f>
        <v>0</v>
      </c>
      <c r="KG28">
        <f t="shared" ref="KG28" si="1730">KF28+KG27</f>
        <v>0</v>
      </c>
      <c r="KH28">
        <f t="shared" ref="KH28" si="1731">KG28+KH27</f>
        <v>0</v>
      </c>
      <c r="KI28">
        <f t="shared" ref="KI28" si="1732">KH28+KI27</f>
        <v>0</v>
      </c>
      <c r="KJ28">
        <f t="shared" ref="KJ28" si="1733">KI28+KJ27</f>
        <v>0</v>
      </c>
      <c r="KK28">
        <f t="shared" ref="KK28" si="1734">KJ28+KK27</f>
        <v>0</v>
      </c>
      <c r="KL28">
        <f t="shared" ref="KL28" si="1735">KK28+KL27</f>
        <v>0</v>
      </c>
      <c r="KM28">
        <f t="shared" ref="KM28" si="1736">KL28+KM27</f>
        <v>0</v>
      </c>
      <c r="KN28">
        <f t="shared" ref="KN28" si="1737">KM28+KN27</f>
        <v>0</v>
      </c>
      <c r="KO28">
        <f t="shared" ref="KO28" si="1738">KN28+KO27</f>
        <v>0</v>
      </c>
      <c r="KP28">
        <f t="shared" ref="KP28" si="1739">KO28+KP27</f>
        <v>0</v>
      </c>
      <c r="KQ28">
        <f t="shared" ref="KQ28" si="1740">KP28+KQ27</f>
        <v>0</v>
      </c>
      <c r="KR28">
        <f t="shared" ref="KR28" si="1741">KQ28+KR27</f>
        <v>0</v>
      </c>
      <c r="KS28">
        <f t="shared" ref="KS28" si="1742">KR28+KS27</f>
        <v>0</v>
      </c>
      <c r="KT28">
        <f t="shared" ref="KT28" si="1743">KS28+KT27</f>
        <v>0</v>
      </c>
      <c r="KU28">
        <f t="shared" ref="KU28" si="1744">KT28+KU27</f>
        <v>0</v>
      </c>
      <c r="KV28">
        <f t="shared" ref="KV28" si="1745">KU28+KV27</f>
        <v>0</v>
      </c>
      <c r="KW28">
        <f t="shared" ref="KW28" si="1746">KV28+KW27</f>
        <v>0</v>
      </c>
      <c r="KX28">
        <f t="shared" ref="KX28" si="1747">KW28+KX27</f>
        <v>0</v>
      </c>
      <c r="KY28">
        <f t="shared" ref="KY28" si="1748">KX28+KY27</f>
        <v>0</v>
      </c>
      <c r="KZ28">
        <f t="shared" ref="KZ28" si="1749">KY28+KZ27</f>
        <v>0</v>
      </c>
      <c r="LA28">
        <f t="shared" ref="LA28" si="1750">KZ28+LA27</f>
        <v>0</v>
      </c>
      <c r="LB28">
        <f t="shared" ref="LB28" si="1751">LA28+LB27</f>
        <v>0</v>
      </c>
      <c r="LC28">
        <f t="shared" ref="LC28" si="1752">LB28+LC27</f>
        <v>0</v>
      </c>
      <c r="LD28">
        <f t="shared" ref="LD28" si="1753">LC28+LD27</f>
        <v>0</v>
      </c>
      <c r="LE28">
        <f t="shared" ref="LE28" si="1754">LD28+LE27</f>
        <v>0</v>
      </c>
      <c r="LF28">
        <f t="shared" ref="LF28" si="1755">LE28+LF27</f>
        <v>0</v>
      </c>
      <c r="LG28">
        <f t="shared" ref="LG28" si="1756">LF28+LG27</f>
        <v>0</v>
      </c>
      <c r="LH28">
        <f t="shared" ref="LH28" si="1757">LG28+LH27</f>
        <v>0</v>
      </c>
      <c r="LI28">
        <f t="shared" ref="LI28" si="1758">LH28+LI27</f>
        <v>0</v>
      </c>
      <c r="LJ28">
        <f t="shared" ref="LJ28" si="1759">LI28+LJ27</f>
        <v>0</v>
      </c>
      <c r="LK28">
        <f t="shared" ref="LK28" si="1760">LJ28+LK27</f>
        <v>0</v>
      </c>
      <c r="LL28">
        <f t="shared" ref="LL28" si="1761">LK28+LL27</f>
        <v>0</v>
      </c>
      <c r="LM28">
        <f t="shared" ref="LM28" si="1762">LL28+LM27</f>
        <v>0</v>
      </c>
      <c r="LN28">
        <f t="shared" ref="LN28" si="1763">LM28+LN27</f>
        <v>0</v>
      </c>
      <c r="LO28">
        <f t="shared" ref="LO28" si="1764">LN28+LO27</f>
        <v>0</v>
      </c>
      <c r="LP28">
        <f t="shared" ref="LP28" si="1765">LO28+LP27</f>
        <v>0</v>
      </c>
      <c r="LQ28">
        <f t="shared" ref="LQ28" si="1766">LP28+LQ27</f>
        <v>0</v>
      </c>
      <c r="LR28">
        <f t="shared" ref="LR28" si="1767">LQ28+LR27</f>
        <v>0</v>
      </c>
      <c r="LS28">
        <f t="shared" ref="LS28" si="1768">LR28+LS27</f>
        <v>0</v>
      </c>
      <c r="LT28">
        <f t="shared" ref="LT28" si="1769">LS28+LT27</f>
        <v>0</v>
      </c>
      <c r="LU28">
        <f t="shared" ref="LU28" si="1770">LT28+LU27</f>
        <v>0</v>
      </c>
      <c r="LV28">
        <f t="shared" ref="LV28" si="1771">LU28+LV27</f>
        <v>0</v>
      </c>
      <c r="LW28">
        <f t="shared" ref="LW28" si="1772">LV28+LW27</f>
        <v>0</v>
      </c>
      <c r="LX28">
        <f t="shared" ref="LX28" si="1773">LW28+LX27</f>
        <v>0</v>
      </c>
      <c r="LY28">
        <f t="shared" ref="LY28" si="1774">LX28+LY27</f>
        <v>0</v>
      </c>
      <c r="LZ28">
        <f t="shared" ref="LZ28" si="1775">LY28+LZ27</f>
        <v>0</v>
      </c>
      <c r="MA28">
        <f t="shared" ref="MA28" si="1776">LZ28+MA27</f>
        <v>0</v>
      </c>
      <c r="MB28">
        <f t="shared" ref="MB28" si="1777">MA28+MB27</f>
        <v>0</v>
      </c>
      <c r="MC28">
        <f t="shared" ref="MC28" si="1778">MB28+MC27</f>
        <v>0</v>
      </c>
      <c r="MD28">
        <f t="shared" ref="MD28" si="1779">MC28+MD27</f>
        <v>0</v>
      </c>
      <c r="ME28">
        <f t="shared" ref="ME28" si="1780">MD28+ME27</f>
        <v>0</v>
      </c>
      <c r="MF28">
        <f t="shared" ref="MF28" si="1781">ME28+MF27</f>
        <v>0</v>
      </c>
      <c r="MG28">
        <f t="shared" ref="MG28" si="1782">MF28+MG27</f>
        <v>0</v>
      </c>
      <c r="MH28">
        <f t="shared" ref="MH28" si="1783">MG28+MH27</f>
        <v>0</v>
      </c>
      <c r="MI28">
        <f t="shared" ref="MI28" si="1784">MH28+MI27</f>
        <v>0</v>
      </c>
      <c r="MJ28">
        <f t="shared" ref="MJ28" si="1785">MI28+MJ27</f>
        <v>0</v>
      </c>
      <c r="MK28">
        <f t="shared" ref="MK28" si="1786">MJ28+MK27</f>
        <v>0</v>
      </c>
      <c r="ML28">
        <f t="shared" ref="ML28" si="1787">MK28+ML27</f>
        <v>0</v>
      </c>
      <c r="MM28">
        <f t="shared" ref="MM28" si="1788">ML28+MM27</f>
        <v>0</v>
      </c>
      <c r="MN28">
        <f t="shared" ref="MN28" si="1789">MM28+MN27</f>
        <v>0</v>
      </c>
      <c r="MO28">
        <f t="shared" ref="MO28" si="1790">MN28+MO27</f>
        <v>0</v>
      </c>
      <c r="MP28">
        <f t="shared" ref="MP28" si="1791">MO28+MP27</f>
        <v>0</v>
      </c>
      <c r="MQ28">
        <f t="shared" ref="MQ28" si="1792">MP28+MQ27</f>
        <v>0</v>
      </c>
      <c r="MR28">
        <f t="shared" ref="MR28" si="1793">MQ28+MR27</f>
        <v>0</v>
      </c>
      <c r="MS28">
        <f t="shared" ref="MS28" si="1794">MR28+MS27</f>
        <v>0</v>
      </c>
      <c r="MT28">
        <f t="shared" ref="MT28" si="1795">MS28+MT27</f>
        <v>0</v>
      </c>
      <c r="MU28">
        <f t="shared" ref="MU28" si="1796">MT28+MU27</f>
        <v>0</v>
      </c>
      <c r="MV28">
        <f t="shared" ref="MV28" si="1797">MU28+MV27</f>
        <v>0</v>
      </c>
      <c r="MW28">
        <f t="shared" ref="MW28" si="1798">MV28+MW27</f>
        <v>0</v>
      </c>
      <c r="MX28">
        <f t="shared" ref="MX28" si="1799">MW28+MX27</f>
        <v>0</v>
      </c>
      <c r="MY28">
        <f t="shared" ref="MY28" si="1800">MX28+MY27</f>
        <v>0</v>
      </c>
      <c r="MZ28">
        <f t="shared" ref="MZ28" si="1801">MY28+MZ27</f>
        <v>0</v>
      </c>
      <c r="NA28">
        <f t="shared" ref="NA28" si="1802">MZ28+NA27</f>
        <v>0</v>
      </c>
      <c r="NB28">
        <f t="shared" ref="NB28" si="1803">NA28+NB27</f>
        <v>0</v>
      </c>
      <c r="NC28">
        <f t="shared" ref="NC28" si="1804">NB28+NC27</f>
        <v>0</v>
      </c>
      <c r="ND28">
        <f t="shared" ref="ND28" si="1805">NC28+ND27</f>
        <v>0</v>
      </c>
      <c r="NE28">
        <f t="shared" ref="NE28" si="1806">ND28+NE27</f>
        <v>0</v>
      </c>
      <c r="NF28">
        <f t="shared" ref="NF28" si="1807">NE28+NF27</f>
        <v>0</v>
      </c>
      <c r="NG28">
        <f t="shared" ref="NG28" si="1808">NF28+NG27</f>
        <v>0</v>
      </c>
      <c r="NH28">
        <f t="shared" ref="NH28" si="1809">NG28+NH27</f>
        <v>0</v>
      </c>
      <c r="NI28">
        <f t="shared" ref="NI28" si="1810">NH28+NI27</f>
        <v>0</v>
      </c>
      <c r="NJ28">
        <f t="shared" ref="NJ28" si="1811">NI28+NJ27</f>
        <v>0</v>
      </c>
      <c r="NK28">
        <f t="shared" ref="NK28" si="1812">NJ28+NK27</f>
        <v>0</v>
      </c>
      <c r="NL28">
        <f t="shared" ref="NL28" si="1813">NK28+NL27</f>
        <v>0</v>
      </c>
      <c r="NM28">
        <f t="shared" ref="NM28" si="1814">NL28+NM27</f>
        <v>0</v>
      </c>
      <c r="NN28">
        <f t="shared" ref="NN28" si="1815">NM28+NN27</f>
        <v>0</v>
      </c>
      <c r="NO28">
        <f t="shared" ref="NO28" si="1816">NN28+NO27</f>
        <v>0</v>
      </c>
      <c r="NP28">
        <f t="shared" ref="NP28" si="1817">NO28+NP27</f>
        <v>0</v>
      </c>
      <c r="NQ28">
        <f t="shared" ref="NQ28" si="1818">NP28+NQ27</f>
        <v>0</v>
      </c>
      <c r="NR28">
        <f t="shared" ref="NR28" si="1819">NQ28+NR27</f>
        <v>0</v>
      </c>
      <c r="NS28">
        <f t="shared" ref="NS28" si="1820">NR28+NS27</f>
        <v>0</v>
      </c>
      <c r="NT28">
        <f t="shared" ref="NT28" si="1821">NS28+NT27</f>
        <v>0</v>
      </c>
      <c r="NU28">
        <f t="shared" ref="NU28" si="1822">NT28+NU27</f>
        <v>0</v>
      </c>
      <c r="NV28">
        <f t="shared" ref="NV28" si="1823">NU28+NV27</f>
        <v>0</v>
      </c>
      <c r="NW28">
        <f t="shared" ref="NW28" si="1824">NV28+NW27</f>
        <v>0</v>
      </c>
      <c r="NX28">
        <f t="shared" ref="NX28" si="1825">NW28+NX27</f>
        <v>0</v>
      </c>
      <c r="NY28">
        <f t="shared" ref="NY28" si="1826">NX28+NY27</f>
        <v>0</v>
      </c>
      <c r="NZ28">
        <f t="shared" ref="NZ28" si="1827">NY28+NZ27</f>
        <v>0</v>
      </c>
      <c r="OA28">
        <f t="shared" ref="OA28" si="1828">NZ28+OA27</f>
        <v>0</v>
      </c>
      <c r="OB28">
        <f t="shared" ref="OB28" si="1829">OA28+OB27</f>
        <v>0</v>
      </c>
      <c r="OC28">
        <f t="shared" ref="OC28" si="1830">OB28+OC27</f>
        <v>0</v>
      </c>
      <c r="OD28">
        <f t="shared" ref="OD28" si="1831">OC28+OD27</f>
        <v>0</v>
      </c>
      <c r="OE28">
        <f t="shared" ref="OE28" si="1832">OD28+OE27</f>
        <v>0</v>
      </c>
      <c r="OF28">
        <f t="shared" ref="OF28" si="1833">OE28+OF27</f>
        <v>0</v>
      </c>
      <c r="OG28">
        <f t="shared" ref="OG28" si="1834">OF28+OG27</f>
        <v>0</v>
      </c>
      <c r="OH28">
        <f t="shared" ref="OH28" si="1835">OG28+OH27</f>
        <v>0</v>
      </c>
      <c r="OI28">
        <f t="shared" ref="OI28" si="1836">OH28+OI27</f>
        <v>0</v>
      </c>
      <c r="OJ28">
        <f t="shared" ref="OJ28" si="1837">OI28+OJ27</f>
        <v>0</v>
      </c>
      <c r="OK28">
        <f t="shared" ref="OK28" si="1838">OJ28+OK27</f>
        <v>0</v>
      </c>
      <c r="OL28">
        <f t="shared" ref="OL28" si="1839">OK28+OL27</f>
        <v>0</v>
      </c>
      <c r="OM28">
        <f t="shared" ref="OM28" si="1840">OL28+OM27</f>
        <v>0</v>
      </c>
      <c r="ON28">
        <f t="shared" ref="ON28" si="1841">OM28+ON27</f>
        <v>0</v>
      </c>
      <c r="OO28">
        <f t="shared" ref="OO28" si="1842">ON28+OO27</f>
        <v>0</v>
      </c>
      <c r="OP28">
        <f t="shared" ref="OP28" si="1843">OO28+OP27</f>
        <v>0</v>
      </c>
      <c r="OQ28">
        <f t="shared" ref="OQ28" si="1844">OP28+OQ27</f>
        <v>0</v>
      </c>
      <c r="OR28">
        <f t="shared" ref="OR28" si="1845">OQ28+OR27</f>
        <v>0</v>
      </c>
      <c r="OS28">
        <f t="shared" ref="OS28" si="1846">OR28+OS27</f>
        <v>0</v>
      </c>
      <c r="OT28">
        <f t="shared" ref="OT28" si="1847">OS28+OT27</f>
        <v>0</v>
      </c>
      <c r="OU28">
        <f t="shared" ref="OU28" si="1848">OT28+OU27</f>
        <v>0</v>
      </c>
      <c r="OV28">
        <f t="shared" ref="OV28" si="1849">OU28+OV27</f>
        <v>0</v>
      </c>
      <c r="OW28">
        <f t="shared" ref="OW28" si="1850">OV28+OW27</f>
        <v>0</v>
      </c>
      <c r="OX28">
        <f t="shared" ref="OX28" si="1851">OW28+OX27</f>
        <v>0</v>
      </c>
      <c r="OY28">
        <f t="shared" ref="OY28" si="1852">OX28+OY27</f>
        <v>0</v>
      </c>
      <c r="OZ28">
        <f t="shared" ref="OZ28" si="1853">OY28+OZ27</f>
        <v>0</v>
      </c>
      <c r="PA28">
        <f t="shared" ref="PA28" si="1854">OZ28+PA27</f>
        <v>0</v>
      </c>
      <c r="PB28">
        <f t="shared" ref="PB28" si="1855">PA28+PB27</f>
        <v>0</v>
      </c>
      <c r="PC28">
        <f t="shared" ref="PC28" si="1856">PB28+PC27</f>
        <v>0</v>
      </c>
      <c r="PD28">
        <f t="shared" ref="PD28" si="1857">PC28+PD27</f>
        <v>0</v>
      </c>
      <c r="PE28">
        <f t="shared" ref="PE28" si="1858">PD28+PE27</f>
        <v>0</v>
      </c>
      <c r="PF28">
        <f t="shared" ref="PF28" si="1859">PE28+PF27</f>
        <v>0</v>
      </c>
      <c r="PG28">
        <f t="shared" ref="PG28" si="1860">PF28+PG27</f>
        <v>0</v>
      </c>
      <c r="PH28">
        <f t="shared" ref="PH28" si="1861">PG28+PH27</f>
        <v>0</v>
      </c>
      <c r="PI28">
        <f t="shared" ref="PI28" si="1862">PH28+PI27</f>
        <v>0</v>
      </c>
      <c r="PJ28">
        <f t="shared" ref="PJ28" si="1863">PI28+PJ27</f>
        <v>0</v>
      </c>
      <c r="PK28">
        <f t="shared" ref="PK28" si="1864">PJ28+PK27</f>
        <v>0</v>
      </c>
      <c r="PL28">
        <f t="shared" ref="PL28" si="1865">PK28+PL27</f>
        <v>0</v>
      </c>
      <c r="PM28">
        <f t="shared" ref="PM28" si="1866">PL28+PM27</f>
        <v>0</v>
      </c>
      <c r="PN28">
        <f t="shared" ref="PN28" si="1867">PM28+PN27</f>
        <v>0</v>
      </c>
      <c r="PO28">
        <f t="shared" ref="PO28" si="1868">PN28+PO27</f>
        <v>0</v>
      </c>
      <c r="PP28">
        <f t="shared" ref="PP28" si="1869">PO28+PP27</f>
        <v>0</v>
      </c>
      <c r="PQ28">
        <f t="shared" ref="PQ28" si="1870">PP28+PQ27</f>
        <v>0</v>
      </c>
      <c r="PR28">
        <f t="shared" ref="PR28" si="1871">PQ28+PR27</f>
        <v>0</v>
      </c>
      <c r="PS28">
        <f t="shared" ref="PS28" si="1872">PR28+PS27</f>
        <v>0</v>
      </c>
      <c r="PT28">
        <f t="shared" ref="PT28" si="1873">PS28+PT27</f>
        <v>0</v>
      </c>
      <c r="PU28">
        <f t="shared" ref="PU28" si="1874">PT28+PU27</f>
        <v>0</v>
      </c>
      <c r="PV28">
        <f t="shared" ref="PV28" si="1875">PU28+PV27</f>
        <v>0</v>
      </c>
      <c r="PW28">
        <f t="shared" ref="PW28" si="1876">PV28+PW27</f>
        <v>0</v>
      </c>
      <c r="PX28">
        <f t="shared" ref="PX28" si="1877">PW28+PX27</f>
        <v>0</v>
      </c>
      <c r="PY28">
        <f t="shared" ref="PY28" si="1878">PX28+PY27</f>
        <v>0</v>
      </c>
      <c r="PZ28">
        <f t="shared" ref="PZ28" si="1879">PY28+PZ27</f>
        <v>0</v>
      </c>
      <c r="QA28">
        <f t="shared" ref="QA28" si="1880">PZ28+QA27</f>
        <v>0</v>
      </c>
      <c r="QB28">
        <f t="shared" ref="QB28" si="1881">QA28+QB27</f>
        <v>0</v>
      </c>
      <c r="QC28">
        <f t="shared" ref="QC28" si="1882">QB28+QC27</f>
        <v>0</v>
      </c>
      <c r="QD28">
        <f t="shared" ref="QD28" si="1883">QC28+QD27</f>
        <v>0</v>
      </c>
      <c r="QE28">
        <f t="shared" ref="QE28" si="1884">QD28+QE27</f>
        <v>0</v>
      </c>
      <c r="QF28">
        <f t="shared" ref="QF28" si="1885">QE28+QF27</f>
        <v>0</v>
      </c>
      <c r="QG28">
        <f t="shared" ref="QG28" si="1886">QF28+QG27</f>
        <v>0</v>
      </c>
      <c r="QH28">
        <f t="shared" ref="QH28" si="1887">QG28+QH27</f>
        <v>0</v>
      </c>
      <c r="QI28">
        <f t="shared" ref="QI28" si="1888">QH28+QI27</f>
        <v>0</v>
      </c>
      <c r="QJ28">
        <f t="shared" ref="QJ28" si="1889">QI28+QJ27</f>
        <v>0</v>
      </c>
      <c r="QK28">
        <f t="shared" ref="QK28" si="1890">QJ28+QK27</f>
        <v>0</v>
      </c>
      <c r="QL28">
        <f t="shared" ref="QL28" si="1891">QK28+QL27</f>
        <v>0</v>
      </c>
      <c r="QM28">
        <f t="shared" ref="QM28" si="1892">QL28+QM27</f>
        <v>0</v>
      </c>
      <c r="QN28">
        <f t="shared" ref="QN28" si="1893">QM28+QN27</f>
        <v>0</v>
      </c>
      <c r="QO28">
        <f t="shared" ref="QO28" si="1894">QN28+QO27</f>
        <v>0</v>
      </c>
      <c r="QP28">
        <f t="shared" ref="QP28" si="1895">QO28+QP27</f>
        <v>0</v>
      </c>
      <c r="QQ28">
        <f t="shared" ref="QQ28" si="1896">QP28+QQ27</f>
        <v>0</v>
      </c>
      <c r="QR28">
        <f t="shared" ref="QR28" si="1897">QQ28+QR27</f>
        <v>0</v>
      </c>
      <c r="QS28">
        <f t="shared" ref="QS28" si="1898">QR28+QS27</f>
        <v>0</v>
      </c>
      <c r="QT28">
        <f t="shared" ref="QT28" si="1899">QS28+QT27</f>
        <v>0</v>
      </c>
      <c r="QU28">
        <f t="shared" ref="QU28" si="1900">QT28+QU27</f>
        <v>0</v>
      </c>
      <c r="QV28">
        <f t="shared" ref="QV28" si="1901">QU28+QV27</f>
        <v>0</v>
      </c>
      <c r="QW28">
        <f t="shared" ref="QW28" si="1902">QV28+QW27</f>
        <v>0</v>
      </c>
      <c r="QX28">
        <f t="shared" ref="QX28" si="1903">QW28+QX27</f>
        <v>0</v>
      </c>
      <c r="QY28">
        <f t="shared" ref="QY28" si="1904">QX28+QY27</f>
        <v>0</v>
      </c>
      <c r="QZ28">
        <f t="shared" ref="QZ28" si="1905">QY28+QZ27</f>
        <v>0</v>
      </c>
      <c r="RA28">
        <f t="shared" ref="RA28" si="1906">QZ28+RA27</f>
        <v>0</v>
      </c>
      <c r="RB28">
        <f t="shared" ref="RB28" si="1907">RA28+RB27</f>
        <v>0</v>
      </c>
      <c r="RC28">
        <f t="shared" ref="RC28" si="1908">RB28+RC27</f>
        <v>0</v>
      </c>
      <c r="RD28">
        <f t="shared" ref="RD28" si="1909">RC28+RD27</f>
        <v>0</v>
      </c>
      <c r="RE28">
        <f t="shared" ref="RE28" si="1910">RD28+RE27</f>
        <v>0</v>
      </c>
      <c r="RF28">
        <f t="shared" ref="RF28" si="1911">RE28+RF27</f>
        <v>0</v>
      </c>
      <c r="RG28">
        <f t="shared" ref="RG28" si="1912">RF28+RG27</f>
        <v>0</v>
      </c>
      <c r="RH28">
        <f t="shared" ref="RH28" si="1913">RG28+RH27</f>
        <v>0</v>
      </c>
      <c r="RI28">
        <f t="shared" ref="RI28" si="1914">RH28+RI27</f>
        <v>0</v>
      </c>
      <c r="RJ28">
        <f t="shared" ref="RJ28" si="1915">RI28+RJ27</f>
        <v>0</v>
      </c>
      <c r="RK28">
        <f t="shared" ref="RK28" si="1916">RJ28+RK27</f>
        <v>0</v>
      </c>
      <c r="RL28">
        <f t="shared" ref="RL28" si="1917">RK28+RL27</f>
        <v>0</v>
      </c>
      <c r="RM28">
        <f t="shared" ref="RM28" si="1918">RL28+RM27</f>
        <v>0</v>
      </c>
      <c r="RN28">
        <f t="shared" ref="RN28" si="1919">RM28+RN27</f>
        <v>0</v>
      </c>
      <c r="RO28">
        <f t="shared" ref="RO28" si="1920">RN28+RO27</f>
        <v>0</v>
      </c>
      <c r="RP28">
        <f t="shared" ref="RP28" si="1921">RO28+RP27</f>
        <v>0</v>
      </c>
      <c r="RQ28">
        <f t="shared" ref="RQ28" si="1922">RP28+RQ27</f>
        <v>0</v>
      </c>
      <c r="RR28">
        <f t="shared" ref="RR28" si="1923">RQ28+RR27</f>
        <v>0</v>
      </c>
      <c r="RS28">
        <f t="shared" ref="RS28" si="1924">RR28+RS27</f>
        <v>0</v>
      </c>
      <c r="RT28">
        <f t="shared" ref="RT28" si="1925">RS28+RT27</f>
        <v>0</v>
      </c>
      <c r="RU28">
        <f t="shared" ref="RU28" si="1926">RT28+RU27</f>
        <v>0</v>
      </c>
      <c r="RV28">
        <f t="shared" ref="RV28" si="1927">RU28+RV27</f>
        <v>0</v>
      </c>
      <c r="RW28">
        <f t="shared" ref="RW28" si="1928">RV28+RW27</f>
        <v>0</v>
      </c>
      <c r="RX28">
        <f t="shared" ref="RX28" si="1929">RW28+RX27</f>
        <v>0</v>
      </c>
      <c r="RY28">
        <f t="shared" ref="RY28" si="1930">RX28+RY27</f>
        <v>0</v>
      </c>
      <c r="RZ28">
        <f t="shared" ref="RZ28" si="1931">RY28+RZ27</f>
        <v>0</v>
      </c>
      <c r="SA28">
        <f t="shared" ref="SA28" si="1932">RZ28+SA27</f>
        <v>0</v>
      </c>
      <c r="SB28">
        <f t="shared" ref="SB28" si="1933">SA28+SB27</f>
        <v>0</v>
      </c>
      <c r="SC28">
        <f t="shared" ref="SC28" si="1934">SB28+SC27</f>
        <v>0</v>
      </c>
      <c r="SD28">
        <f t="shared" ref="SD28" si="1935">SC28+SD27</f>
        <v>0</v>
      </c>
      <c r="SE28">
        <f t="shared" ref="SE28" si="1936">SD28+SE27</f>
        <v>0</v>
      </c>
      <c r="SF28">
        <f t="shared" ref="SF28" si="1937">SE28+SF27</f>
        <v>0</v>
      </c>
      <c r="SG28">
        <f t="shared" ref="SG28" si="1938">SF28+SG27</f>
        <v>0</v>
      </c>
      <c r="SH28">
        <f t="shared" ref="SH28" si="1939">SG28+SH27</f>
        <v>0</v>
      </c>
      <c r="SI28">
        <f t="shared" ref="SI28" si="1940">SH28+SI27</f>
        <v>0</v>
      </c>
      <c r="SJ28">
        <f t="shared" ref="SJ28" si="1941">SI28+SJ27</f>
        <v>0</v>
      </c>
      <c r="SK28">
        <f t="shared" ref="SK28" si="1942">SJ28+SK27</f>
        <v>0</v>
      </c>
      <c r="SL28">
        <f t="shared" ref="SL28" si="1943">SK28+SL27</f>
        <v>0</v>
      </c>
      <c r="SM28">
        <f t="shared" ref="SM28" si="1944">SL28+SM27</f>
        <v>0</v>
      </c>
      <c r="SN28">
        <f t="shared" ref="SN28" si="1945">SM28+SN27</f>
        <v>0</v>
      </c>
      <c r="SO28">
        <f t="shared" ref="SO28" si="1946">SN28+SO27</f>
        <v>0</v>
      </c>
      <c r="SP28">
        <f t="shared" ref="SP28" si="1947">SO28+SP27</f>
        <v>0</v>
      </c>
      <c r="SQ28">
        <f t="shared" ref="SQ28" si="1948">SP28+SQ27</f>
        <v>0</v>
      </c>
      <c r="SR28">
        <f t="shared" ref="SR28" si="1949">SQ28+SR27</f>
        <v>0</v>
      </c>
      <c r="SS28">
        <f t="shared" ref="SS28" si="1950">SR28+SS27</f>
        <v>0</v>
      </c>
      <c r="ST28">
        <f t="shared" ref="ST28" si="1951">SS28+ST27</f>
        <v>0</v>
      </c>
      <c r="SU28">
        <f t="shared" ref="SU28" si="1952">ST28+SU27</f>
        <v>0</v>
      </c>
      <c r="SV28">
        <f t="shared" ref="SV28" si="1953">SU28+SV27</f>
        <v>0</v>
      </c>
      <c r="SW28">
        <f t="shared" ref="SW28" si="1954">SV28+SW27</f>
        <v>0</v>
      </c>
      <c r="SX28">
        <f t="shared" ref="SX28" si="1955">SW28+SX27</f>
        <v>0</v>
      </c>
      <c r="SY28">
        <f t="shared" ref="SY28" si="1956">SX28+SY27</f>
        <v>0</v>
      </c>
      <c r="SZ28">
        <f t="shared" ref="SZ28" si="1957">SY28+SZ27</f>
        <v>0</v>
      </c>
      <c r="TA28">
        <f t="shared" ref="TA28" si="1958">SZ28+TA27</f>
        <v>0</v>
      </c>
      <c r="TB28">
        <f t="shared" ref="TB28" si="1959">TA28+TB27</f>
        <v>0</v>
      </c>
      <c r="TC28">
        <f t="shared" ref="TC28" si="1960">TB28+TC27</f>
        <v>0</v>
      </c>
      <c r="TD28">
        <f t="shared" ref="TD28" si="1961">TC28+TD27</f>
        <v>0</v>
      </c>
      <c r="TE28">
        <f t="shared" ref="TE28" si="1962">TD28+TE27</f>
        <v>0</v>
      </c>
      <c r="TF28">
        <f t="shared" ref="TF28" si="1963">TE28+TF27</f>
        <v>0</v>
      </c>
      <c r="TG28">
        <f t="shared" ref="TG28" si="1964">TF28+TG27</f>
        <v>0</v>
      </c>
      <c r="TH28">
        <f t="shared" ref="TH28" si="1965">TG28+TH27</f>
        <v>0</v>
      </c>
      <c r="TI28">
        <f t="shared" ref="TI28" si="1966">TH28+TI27</f>
        <v>0</v>
      </c>
      <c r="TJ28">
        <f t="shared" ref="TJ28" si="1967">TI28+TJ27</f>
        <v>0</v>
      </c>
      <c r="TK28">
        <f t="shared" ref="TK28" si="1968">TJ28+TK27</f>
        <v>0</v>
      </c>
      <c r="TL28">
        <f t="shared" ref="TL28" si="1969">TK28+TL27</f>
        <v>0</v>
      </c>
      <c r="TM28">
        <f t="shared" ref="TM28" si="1970">TL28+TM27</f>
        <v>0</v>
      </c>
      <c r="TN28">
        <f t="shared" ref="TN28" si="1971">TM28+TN27</f>
        <v>0</v>
      </c>
      <c r="TO28">
        <f t="shared" ref="TO28" si="1972">TN28+TO27</f>
        <v>0</v>
      </c>
      <c r="TP28">
        <f t="shared" ref="TP28" si="1973">TO28+TP27</f>
        <v>0</v>
      </c>
      <c r="TQ28">
        <f t="shared" ref="TQ28" si="1974">TP28+TQ27</f>
        <v>0</v>
      </c>
      <c r="TR28">
        <f t="shared" ref="TR28" si="1975">TQ28+TR27</f>
        <v>0</v>
      </c>
      <c r="TS28">
        <f t="shared" ref="TS28" si="1976">TR28+TS27</f>
        <v>0</v>
      </c>
      <c r="TT28">
        <f t="shared" ref="TT28" si="1977">TS28+TT27</f>
        <v>0</v>
      </c>
      <c r="TU28">
        <f t="shared" ref="TU28" si="1978">TT28+TU27</f>
        <v>0</v>
      </c>
      <c r="TV28">
        <f t="shared" ref="TV28" si="1979">TU28+TV27</f>
        <v>0</v>
      </c>
      <c r="TW28">
        <f t="shared" ref="TW28" si="1980">TV28+TW27</f>
        <v>0</v>
      </c>
      <c r="TX28">
        <f t="shared" ref="TX28" si="1981">TW28+TX27</f>
        <v>0</v>
      </c>
      <c r="TY28">
        <f t="shared" ref="TY28" si="1982">TX28+TY27</f>
        <v>0</v>
      </c>
      <c r="TZ28">
        <f t="shared" ref="TZ28" si="1983">TY28+TZ27</f>
        <v>0</v>
      </c>
      <c r="UA28">
        <f t="shared" ref="UA28" si="1984">TZ28+UA27</f>
        <v>0</v>
      </c>
      <c r="UB28">
        <f t="shared" ref="UB28" si="1985">UA28+UB27</f>
        <v>0</v>
      </c>
      <c r="UC28">
        <f t="shared" ref="UC28" si="1986">UB28+UC27</f>
        <v>0</v>
      </c>
      <c r="UD28">
        <f t="shared" ref="UD28" si="1987">UC28+UD27</f>
        <v>0</v>
      </c>
      <c r="UE28">
        <f t="shared" ref="UE28" si="1988">UD28+UE27</f>
        <v>0</v>
      </c>
      <c r="UF28">
        <f t="shared" ref="UF28" si="1989">UE28+UF27</f>
        <v>0</v>
      </c>
      <c r="UG28">
        <f t="shared" ref="UG28" si="1990">UF28+UG27</f>
        <v>0</v>
      </c>
      <c r="UH28">
        <f t="shared" ref="UH28" si="1991">UG28+UH27</f>
        <v>0</v>
      </c>
      <c r="UI28">
        <f t="shared" ref="UI28" si="1992">UH28+UI27</f>
        <v>0</v>
      </c>
      <c r="UJ28">
        <f t="shared" ref="UJ28" si="1993">UI28+UJ27</f>
        <v>0</v>
      </c>
      <c r="UK28">
        <f t="shared" ref="UK28" si="1994">UJ28+UK27</f>
        <v>0</v>
      </c>
      <c r="UL28">
        <f t="shared" ref="UL28" si="1995">UK28+UL27</f>
        <v>0</v>
      </c>
      <c r="UM28">
        <f t="shared" ref="UM28" si="1996">UL28+UM27</f>
        <v>0</v>
      </c>
      <c r="UN28">
        <f t="shared" ref="UN28" si="1997">UM28+UN27</f>
        <v>0</v>
      </c>
      <c r="UO28">
        <f t="shared" ref="UO28" si="1998">UN28+UO27</f>
        <v>0</v>
      </c>
      <c r="UP28">
        <f t="shared" ref="UP28" si="1999">UO28+UP27</f>
        <v>0</v>
      </c>
      <c r="UQ28">
        <f t="shared" ref="UQ28" si="2000">UP28+UQ27</f>
        <v>0</v>
      </c>
      <c r="UR28">
        <f t="shared" ref="UR28" si="2001">UQ28+UR27</f>
        <v>0</v>
      </c>
      <c r="US28">
        <f t="shared" ref="US28" si="2002">UR28+US27</f>
        <v>0</v>
      </c>
      <c r="UT28">
        <f t="shared" ref="UT28" si="2003">US28+UT27</f>
        <v>0</v>
      </c>
      <c r="UU28">
        <f t="shared" ref="UU28" si="2004">UT28+UU27</f>
        <v>0</v>
      </c>
      <c r="UV28">
        <f t="shared" ref="UV28" si="2005">UU28+UV27</f>
        <v>0</v>
      </c>
      <c r="UW28">
        <f t="shared" ref="UW28" si="2006">UV28+UW27</f>
        <v>0</v>
      </c>
      <c r="UX28">
        <f t="shared" ref="UX28" si="2007">UW28+UX27</f>
        <v>0</v>
      </c>
      <c r="UY28">
        <f t="shared" ref="UY28" si="2008">UX28+UY27</f>
        <v>0</v>
      </c>
      <c r="UZ28">
        <f t="shared" ref="UZ28" si="2009">UY28+UZ27</f>
        <v>0</v>
      </c>
      <c r="VA28">
        <f t="shared" ref="VA28" si="2010">UZ28+VA27</f>
        <v>0</v>
      </c>
      <c r="VB28">
        <f t="shared" ref="VB28" si="2011">VA28+VB27</f>
        <v>0</v>
      </c>
      <c r="VC28">
        <f t="shared" ref="VC28" si="2012">VB28+VC27</f>
        <v>0</v>
      </c>
      <c r="VD28">
        <f t="shared" ref="VD28" si="2013">VC28+VD27</f>
        <v>0</v>
      </c>
      <c r="VE28">
        <f t="shared" ref="VE28" si="2014">VD28+VE27</f>
        <v>0</v>
      </c>
      <c r="VF28">
        <f t="shared" ref="VF28" si="2015">VE28+VF27</f>
        <v>0</v>
      </c>
      <c r="VG28">
        <f t="shared" ref="VG28" si="2016">VF28+VG27</f>
        <v>0</v>
      </c>
      <c r="VH28">
        <f t="shared" ref="VH28" si="2017">VG28+VH27</f>
        <v>0</v>
      </c>
      <c r="VI28">
        <f t="shared" ref="VI28" si="2018">VH28+VI27</f>
        <v>0</v>
      </c>
      <c r="VJ28">
        <f t="shared" ref="VJ28" si="2019">VI28+VJ27</f>
        <v>0</v>
      </c>
      <c r="VK28">
        <f t="shared" ref="VK28" si="2020">VJ28+VK27</f>
        <v>0</v>
      </c>
      <c r="VL28">
        <f t="shared" ref="VL28" si="2021">VK28+VL27</f>
        <v>0</v>
      </c>
      <c r="VM28">
        <f t="shared" ref="VM28" si="2022">VL28+VM27</f>
        <v>0</v>
      </c>
      <c r="VN28">
        <f t="shared" ref="VN28" si="2023">VM28+VN27</f>
        <v>0</v>
      </c>
      <c r="VO28">
        <f t="shared" ref="VO28" si="2024">VN28+VO27</f>
        <v>0</v>
      </c>
      <c r="VP28">
        <f t="shared" ref="VP28" si="2025">VO28+VP27</f>
        <v>0</v>
      </c>
      <c r="VQ28">
        <f t="shared" ref="VQ28" si="2026">VP28+VQ27</f>
        <v>0</v>
      </c>
      <c r="VR28">
        <f t="shared" ref="VR28" si="2027">VQ28+VR27</f>
        <v>0</v>
      </c>
      <c r="VS28">
        <f t="shared" ref="VS28" si="2028">VR28+VS27</f>
        <v>0</v>
      </c>
      <c r="VT28">
        <f t="shared" ref="VT28" si="2029">VS28+VT27</f>
        <v>0</v>
      </c>
      <c r="VU28">
        <f t="shared" ref="VU28" si="2030">VT28+VU27</f>
        <v>0</v>
      </c>
      <c r="VV28">
        <f t="shared" ref="VV28" si="2031">VU28+VV27</f>
        <v>0</v>
      </c>
      <c r="VW28">
        <f t="shared" ref="VW28" si="2032">VV28+VW27</f>
        <v>0</v>
      </c>
      <c r="VX28">
        <f t="shared" ref="VX28" si="2033">VW28+VX27</f>
        <v>0</v>
      </c>
      <c r="VY28">
        <f t="shared" ref="VY28" si="2034">VX28+VY27</f>
        <v>0</v>
      </c>
      <c r="VZ28">
        <f t="shared" ref="VZ28" si="2035">VY28+VZ27</f>
        <v>0</v>
      </c>
      <c r="WA28">
        <f t="shared" ref="WA28" si="2036">VZ28+WA27</f>
        <v>0</v>
      </c>
      <c r="WB28">
        <f t="shared" ref="WB28" si="2037">WA28+WB27</f>
        <v>0</v>
      </c>
      <c r="WC28">
        <f t="shared" ref="WC28" si="2038">WB28+WC27</f>
        <v>0</v>
      </c>
      <c r="WD28">
        <f t="shared" ref="WD28" si="2039">WC28+WD27</f>
        <v>0</v>
      </c>
      <c r="WE28">
        <f t="shared" ref="WE28" si="2040">WD28+WE27</f>
        <v>0</v>
      </c>
      <c r="WF28">
        <f t="shared" ref="WF28" si="2041">WE28+WF27</f>
        <v>0</v>
      </c>
      <c r="WG28">
        <f t="shared" ref="WG28" si="2042">WF28+WG27</f>
        <v>0</v>
      </c>
      <c r="WH28">
        <f t="shared" ref="WH28" si="2043">WG28+WH27</f>
        <v>0</v>
      </c>
      <c r="WI28">
        <f t="shared" ref="WI28" si="2044">WH28+WI27</f>
        <v>0</v>
      </c>
      <c r="WJ28">
        <f t="shared" ref="WJ28" si="2045">WI28+WJ27</f>
        <v>0</v>
      </c>
      <c r="WK28">
        <f t="shared" ref="WK28" si="2046">WJ28+WK27</f>
        <v>0</v>
      </c>
      <c r="WL28">
        <f t="shared" ref="WL28" si="2047">WK28+WL27</f>
        <v>0</v>
      </c>
      <c r="WM28">
        <f t="shared" ref="WM28" si="2048">WL28+WM27</f>
        <v>0</v>
      </c>
      <c r="WN28">
        <f t="shared" ref="WN28" si="2049">WM28+WN27</f>
        <v>0</v>
      </c>
      <c r="WO28">
        <f t="shared" ref="WO28" si="2050">WN28+WO27</f>
        <v>0</v>
      </c>
      <c r="WP28">
        <f t="shared" ref="WP28" si="2051">WO28+WP27</f>
        <v>0</v>
      </c>
      <c r="WQ28">
        <f t="shared" ref="WQ28" si="2052">WP28+WQ27</f>
        <v>0</v>
      </c>
      <c r="WR28">
        <f t="shared" ref="WR28" si="2053">WQ28+WR27</f>
        <v>0</v>
      </c>
      <c r="WS28">
        <f t="shared" ref="WS28" si="2054">WR28+WS27</f>
        <v>0</v>
      </c>
      <c r="WT28">
        <f t="shared" ref="WT28" si="2055">WS28+WT27</f>
        <v>0</v>
      </c>
      <c r="WU28">
        <f t="shared" ref="WU28" si="2056">WT28+WU27</f>
        <v>0</v>
      </c>
      <c r="WV28">
        <f t="shared" ref="WV28" si="2057">WU28+WV27</f>
        <v>0</v>
      </c>
      <c r="WW28">
        <f t="shared" ref="WW28" si="2058">WV28+WW27</f>
        <v>0</v>
      </c>
      <c r="WX28">
        <f t="shared" ref="WX28" si="2059">WW28+WX27</f>
        <v>0</v>
      </c>
      <c r="WY28">
        <f t="shared" ref="WY28" si="2060">WX28+WY27</f>
        <v>0</v>
      </c>
      <c r="WZ28">
        <f t="shared" ref="WZ28" si="2061">WY28+WZ27</f>
        <v>0</v>
      </c>
      <c r="XA28">
        <f t="shared" ref="XA28" si="2062">WZ28+XA27</f>
        <v>0</v>
      </c>
      <c r="XB28">
        <f t="shared" ref="XB28" si="2063">XA28+XB27</f>
        <v>0</v>
      </c>
      <c r="XC28">
        <f t="shared" ref="XC28" si="2064">XB28+XC27</f>
        <v>0</v>
      </c>
      <c r="XD28">
        <f t="shared" ref="XD28" si="2065">XC28+XD27</f>
        <v>0</v>
      </c>
      <c r="XE28">
        <f t="shared" ref="XE28" si="2066">XD28+XE27</f>
        <v>0</v>
      </c>
      <c r="XF28">
        <f t="shared" ref="XF28" si="2067">XE28+XF27</f>
        <v>0</v>
      </c>
      <c r="XG28">
        <f t="shared" ref="XG28" si="2068">XF28+XG27</f>
        <v>0</v>
      </c>
      <c r="XH28">
        <f t="shared" ref="XH28" si="2069">XG28+XH27</f>
        <v>0</v>
      </c>
      <c r="XI28">
        <f t="shared" ref="XI28" si="2070">XH28+XI27</f>
        <v>0</v>
      </c>
      <c r="XJ28">
        <f t="shared" ref="XJ28" si="2071">XI28+XJ27</f>
        <v>0</v>
      </c>
      <c r="XK28">
        <f t="shared" ref="XK28" si="2072">XJ28+XK27</f>
        <v>0</v>
      </c>
      <c r="XL28">
        <f t="shared" ref="XL28" si="2073">XK28+XL27</f>
        <v>0</v>
      </c>
      <c r="XM28">
        <f t="shared" ref="XM28" si="2074">XL28+XM27</f>
        <v>0</v>
      </c>
      <c r="XN28">
        <f t="shared" ref="XN28" si="2075">XM28+XN27</f>
        <v>0</v>
      </c>
      <c r="XO28">
        <f t="shared" ref="XO28" si="2076">XN28+XO27</f>
        <v>0</v>
      </c>
      <c r="XP28">
        <f t="shared" ref="XP28" si="2077">XO28+XP27</f>
        <v>0</v>
      </c>
      <c r="XQ28">
        <f t="shared" ref="XQ28" si="2078">XP28+XQ27</f>
        <v>0</v>
      </c>
      <c r="XR28">
        <f t="shared" ref="XR28" si="2079">XQ28+XR27</f>
        <v>0</v>
      </c>
      <c r="XS28">
        <f t="shared" ref="XS28" si="2080">XR28+XS27</f>
        <v>0</v>
      </c>
      <c r="XT28">
        <f t="shared" ref="XT28" si="2081">XS28+XT27</f>
        <v>0</v>
      </c>
      <c r="XU28">
        <f t="shared" ref="XU28" si="2082">XT28+XU27</f>
        <v>0</v>
      </c>
      <c r="XV28">
        <f t="shared" ref="XV28" si="2083">XU28+XV27</f>
        <v>0</v>
      </c>
      <c r="XW28">
        <f t="shared" ref="XW28" si="2084">XV28+XW27</f>
        <v>0</v>
      </c>
      <c r="XX28">
        <f t="shared" ref="XX28" si="2085">XW28+XX27</f>
        <v>0</v>
      </c>
      <c r="XY28">
        <f t="shared" ref="XY28" si="2086">XX28+XY27</f>
        <v>0</v>
      </c>
      <c r="XZ28">
        <f t="shared" ref="XZ28" si="2087">XY28+XZ27</f>
        <v>0</v>
      </c>
      <c r="YA28">
        <f t="shared" ref="YA28" si="2088">XZ28+YA27</f>
        <v>0</v>
      </c>
      <c r="YB28">
        <f t="shared" ref="YB28" si="2089">YA28+YB27</f>
        <v>0</v>
      </c>
      <c r="YC28">
        <f t="shared" ref="YC28" si="2090">YB28+YC27</f>
        <v>0</v>
      </c>
      <c r="YD28">
        <f t="shared" ref="YD28" si="2091">YC28+YD27</f>
        <v>0</v>
      </c>
      <c r="YE28">
        <f t="shared" ref="YE28" si="2092">YD28+YE27</f>
        <v>0</v>
      </c>
      <c r="YF28">
        <f t="shared" ref="YF28" si="2093">YE28+YF27</f>
        <v>0</v>
      </c>
      <c r="YG28">
        <f t="shared" ref="YG28" si="2094">YF28+YG27</f>
        <v>0</v>
      </c>
      <c r="YH28">
        <f t="shared" ref="YH28" si="2095">YG28+YH27</f>
        <v>0</v>
      </c>
      <c r="YI28">
        <f t="shared" ref="YI28" si="2096">YH28+YI27</f>
        <v>0</v>
      </c>
      <c r="YJ28">
        <f t="shared" ref="YJ28" si="2097">YI28+YJ27</f>
        <v>0</v>
      </c>
      <c r="YK28">
        <f t="shared" ref="YK28" si="2098">YJ28+YK27</f>
        <v>0</v>
      </c>
      <c r="YL28">
        <f t="shared" ref="YL28" si="2099">YK28+YL27</f>
        <v>0</v>
      </c>
      <c r="YM28">
        <f t="shared" ref="YM28" si="2100">YL28+YM27</f>
        <v>0</v>
      </c>
      <c r="YN28">
        <f t="shared" ref="YN28" si="2101">YM28+YN27</f>
        <v>0</v>
      </c>
      <c r="YO28">
        <f t="shared" ref="YO28" si="2102">YN28+YO27</f>
        <v>0</v>
      </c>
      <c r="YP28">
        <f t="shared" ref="YP28" si="2103">YO28+YP27</f>
        <v>0</v>
      </c>
      <c r="YQ28">
        <f t="shared" ref="YQ28" si="2104">YP28+YQ27</f>
        <v>0</v>
      </c>
      <c r="YR28">
        <f t="shared" ref="YR28" si="2105">YQ28+YR27</f>
        <v>0</v>
      </c>
      <c r="YS28">
        <f t="shared" ref="YS28" si="2106">YR28+YS27</f>
        <v>0</v>
      </c>
      <c r="YT28">
        <f t="shared" ref="YT28" si="2107">YS28+YT27</f>
        <v>0</v>
      </c>
      <c r="YU28">
        <f t="shared" ref="YU28" si="2108">YT28+YU27</f>
        <v>0</v>
      </c>
      <c r="YV28">
        <f t="shared" ref="YV28" si="2109">YU28+YV27</f>
        <v>0</v>
      </c>
      <c r="YW28">
        <f t="shared" ref="YW28" si="2110">YV28+YW27</f>
        <v>0</v>
      </c>
      <c r="YX28">
        <f t="shared" ref="YX28" si="2111">YW28+YX27</f>
        <v>0</v>
      </c>
      <c r="YY28">
        <f t="shared" ref="YY28" si="2112">YX28+YY27</f>
        <v>0</v>
      </c>
      <c r="YZ28">
        <f t="shared" ref="YZ28" si="2113">YY28+YZ27</f>
        <v>0</v>
      </c>
      <c r="ZA28">
        <f t="shared" ref="ZA28" si="2114">YZ28+ZA27</f>
        <v>0</v>
      </c>
      <c r="ZB28">
        <f t="shared" ref="ZB28" si="2115">ZA28+ZB27</f>
        <v>0</v>
      </c>
      <c r="ZC28">
        <f t="shared" ref="ZC28" si="2116">ZB28+ZC27</f>
        <v>0</v>
      </c>
      <c r="ZD28">
        <f t="shared" ref="ZD28" si="2117">ZC28+ZD27</f>
        <v>0</v>
      </c>
      <c r="ZE28">
        <f t="shared" ref="ZE28" si="2118">ZD28+ZE27</f>
        <v>0</v>
      </c>
      <c r="ZF28">
        <f t="shared" ref="ZF28" si="2119">ZE28+ZF27</f>
        <v>0</v>
      </c>
      <c r="ZG28">
        <f t="shared" ref="ZG28" si="2120">ZF28+ZG27</f>
        <v>0</v>
      </c>
      <c r="ZH28">
        <f t="shared" ref="ZH28" si="2121">ZG28+ZH27</f>
        <v>0</v>
      </c>
      <c r="ZI28">
        <f t="shared" ref="ZI28" si="2122">ZH28+ZI27</f>
        <v>0</v>
      </c>
      <c r="ZJ28">
        <f t="shared" ref="ZJ28" si="2123">ZI28+ZJ27</f>
        <v>0</v>
      </c>
      <c r="ZK28">
        <f t="shared" ref="ZK28" si="2124">ZJ28+ZK27</f>
        <v>0</v>
      </c>
      <c r="ZL28">
        <f t="shared" ref="ZL28" si="2125">ZK28+ZL27</f>
        <v>0</v>
      </c>
      <c r="ZM28">
        <f t="shared" ref="ZM28" si="2126">ZL28+ZM27</f>
        <v>0</v>
      </c>
      <c r="ZN28">
        <f t="shared" ref="ZN28" si="2127">ZM28+ZN27</f>
        <v>0</v>
      </c>
      <c r="ZO28">
        <f t="shared" ref="ZO28" si="2128">ZN28+ZO27</f>
        <v>0</v>
      </c>
      <c r="ZP28">
        <f t="shared" ref="ZP28" si="2129">ZO28+ZP27</f>
        <v>0</v>
      </c>
      <c r="ZQ28">
        <f t="shared" ref="ZQ28" si="2130">ZP28+ZQ27</f>
        <v>0</v>
      </c>
      <c r="ZR28">
        <f t="shared" ref="ZR28" si="2131">ZQ28+ZR27</f>
        <v>0</v>
      </c>
      <c r="ZS28">
        <f t="shared" ref="ZS28" si="2132">ZR28+ZS27</f>
        <v>0</v>
      </c>
      <c r="ZT28">
        <f t="shared" ref="ZT28" si="2133">ZS28+ZT27</f>
        <v>0</v>
      </c>
      <c r="ZU28">
        <f t="shared" ref="ZU28" si="2134">ZT28+ZU27</f>
        <v>0</v>
      </c>
      <c r="ZV28">
        <f t="shared" ref="ZV28" si="2135">ZU28+ZV27</f>
        <v>0</v>
      </c>
      <c r="ZW28">
        <f t="shared" ref="ZW28" si="2136">ZV28+ZW27</f>
        <v>0</v>
      </c>
      <c r="ZX28">
        <f t="shared" ref="ZX28" si="2137">ZW28+ZX27</f>
        <v>0</v>
      </c>
      <c r="ZY28">
        <f t="shared" ref="ZY28" si="2138">ZX28+ZY27</f>
        <v>0</v>
      </c>
      <c r="ZZ28">
        <f t="shared" ref="ZZ28" si="2139">ZY28+ZZ27</f>
        <v>0</v>
      </c>
      <c r="AAA28">
        <f t="shared" ref="AAA28" si="2140">ZZ28+AAA27</f>
        <v>0</v>
      </c>
      <c r="AAB28">
        <f t="shared" ref="AAB28" si="2141">AAA28+AAB27</f>
        <v>0</v>
      </c>
      <c r="AAC28">
        <f t="shared" ref="AAC28" si="2142">AAB28+AAC27</f>
        <v>0</v>
      </c>
      <c r="AAD28">
        <f t="shared" ref="AAD28" si="2143">AAC28+AAD27</f>
        <v>0</v>
      </c>
      <c r="AAE28">
        <f t="shared" ref="AAE28" si="2144">AAD28+AAE27</f>
        <v>0</v>
      </c>
      <c r="AAF28">
        <f t="shared" ref="AAF28" si="2145">AAE28+AAF27</f>
        <v>0</v>
      </c>
      <c r="AAG28">
        <f t="shared" ref="AAG28" si="2146">AAF28+AAG27</f>
        <v>0</v>
      </c>
      <c r="AAH28">
        <f t="shared" ref="AAH28" si="2147">AAG28+AAH27</f>
        <v>0</v>
      </c>
      <c r="AAI28">
        <f t="shared" ref="AAI28" si="2148">AAH28+AAI27</f>
        <v>0</v>
      </c>
      <c r="AAJ28">
        <f t="shared" ref="AAJ28" si="2149">AAI28+AAJ27</f>
        <v>0</v>
      </c>
      <c r="AAK28">
        <f t="shared" ref="AAK28" si="2150">AAJ28+AAK27</f>
        <v>0</v>
      </c>
      <c r="AAL28">
        <f t="shared" ref="AAL28" si="2151">AAK28+AAL27</f>
        <v>0</v>
      </c>
      <c r="AAM28">
        <f t="shared" ref="AAM28" si="2152">AAL28+AAM27</f>
        <v>0</v>
      </c>
      <c r="AAN28">
        <f t="shared" ref="AAN28" si="2153">AAM28+AAN27</f>
        <v>0</v>
      </c>
      <c r="AAO28">
        <f t="shared" ref="AAO28" si="2154">AAN28+AAO27</f>
        <v>0</v>
      </c>
      <c r="AAP28">
        <f t="shared" ref="AAP28" si="2155">AAO28+AAP27</f>
        <v>0</v>
      </c>
      <c r="AAQ28">
        <f t="shared" ref="AAQ28" si="2156">AAP28+AAQ27</f>
        <v>0</v>
      </c>
      <c r="AAR28">
        <f t="shared" ref="AAR28" si="2157">AAQ28+AAR27</f>
        <v>0</v>
      </c>
      <c r="AAS28">
        <f t="shared" ref="AAS28" si="2158">AAR28+AAS27</f>
        <v>0</v>
      </c>
      <c r="AAT28">
        <f t="shared" ref="AAT28" si="2159">AAS28+AAT27</f>
        <v>0</v>
      </c>
      <c r="AAU28">
        <f t="shared" ref="AAU28" si="2160">AAT28+AAU27</f>
        <v>0</v>
      </c>
      <c r="AAV28">
        <f t="shared" ref="AAV28" si="2161">AAU28+AAV27</f>
        <v>0</v>
      </c>
      <c r="AAW28">
        <f t="shared" ref="AAW28" si="2162">AAV28+AAW27</f>
        <v>0</v>
      </c>
      <c r="AAX28">
        <f t="shared" ref="AAX28" si="2163">AAW28+AAX27</f>
        <v>0</v>
      </c>
      <c r="AAY28">
        <f t="shared" ref="AAY28" si="2164">AAX28+AAY27</f>
        <v>0</v>
      </c>
      <c r="AAZ28">
        <f t="shared" ref="AAZ28" si="2165">AAY28+AAZ27</f>
        <v>0</v>
      </c>
      <c r="ABA28">
        <f t="shared" ref="ABA28" si="2166">AAZ28+ABA27</f>
        <v>0</v>
      </c>
      <c r="ABB28">
        <f t="shared" ref="ABB28" si="2167">ABA28+ABB27</f>
        <v>0</v>
      </c>
      <c r="ABC28">
        <f t="shared" ref="ABC28" si="2168">ABB28+ABC27</f>
        <v>0</v>
      </c>
      <c r="ABD28">
        <f t="shared" ref="ABD28" si="2169">ABC28+ABD27</f>
        <v>0</v>
      </c>
      <c r="ABE28">
        <f t="shared" ref="ABE28" si="2170">ABD28+ABE27</f>
        <v>0</v>
      </c>
      <c r="ABF28">
        <f t="shared" ref="ABF28" si="2171">ABE28+ABF27</f>
        <v>0</v>
      </c>
      <c r="ABG28">
        <f t="shared" ref="ABG28" si="2172">ABF28+ABG27</f>
        <v>0</v>
      </c>
      <c r="ABH28">
        <f t="shared" ref="ABH28" si="2173">ABG28+ABH27</f>
        <v>0</v>
      </c>
      <c r="ABI28">
        <f t="shared" ref="ABI28" si="2174">ABH28+ABI27</f>
        <v>0</v>
      </c>
      <c r="ABJ28">
        <f t="shared" ref="ABJ28" si="2175">ABI28+ABJ27</f>
        <v>0</v>
      </c>
      <c r="ABK28">
        <f t="shared" ref="ABK28" si="2176">ABJ28+ABK27</f>
        <v>0</v>
      </c>
      <c r="ABL28">
        <f t="shared" ref="ABL28" si="2177">ABK28+ABL27</f>
        <v>0</v>
      </c>
      <c r="ABM28">
        <f t="shared" ref="ABM28" si="2178">ABL28+ABM27</f>
        <v>0</v>
      </c>
      <c r="ABN28">
        <f t="shared" ref="ABN28" si="2179">ABM28+ABN27</f>
        <v>0</v>
      </c>
      <c r="ABO28">
        <f t="shared" ref="ABO28" si="2180">ABN28+ABO27</f>
        <v>0</v>
      </c>
      <c r="ABP28">
        <f t="shared" ref="ABP28" si="2181">ABO28+ABP27</f>
        <v>0</v>
      </c>
      <c r="ABQ28">
        <f t="shared" ref="ABQ28" si="2182">ABP28+ABQ27</f>
        <v>0</v>
      </c>
      <c r="ABR28">
        <f t="shared" ref="ABR28" si="2183">ABQ28+ABR27</f>
        <v>0</v>
      </c>
      <c r="ABS28">
        <f t="shared" ref="ABS28" si="2184">ABR28+ABS27</f>
        <v>0</v>
      </c>
      <c r="ABT28">
        <f t="shared" ref="ABT28" si="2185">ABS28+ABT27</f>
        <v>0</v>
      </c>
      <c r="ABU28">
        <f t="shared" ref="ABU28" si="2186">ABT28+ABU27</f>
        <v>0</v>
      </c>
      <c r="ABV28">
        <f t="shared" ref="ABV28" si="2187">ABU28+ABV27</f>
        <v>0</v>
      </c>
      <c r="ABW28">
        <f t="shared" ref="ABW28" si="2188">ABV28+ABW27</f>
        <v>0</v>
      </c>
      <c r="ABX28">
        <f t="shared" ref="ABX28" si="2189">ABW28+ABX27</f>
        <v>0</v>
      </c>
      <c r="ABY28">
        <f t="shared" ref="ABY28" si="2190">ABX28+ABY27</f>
        <v>0</v>
      </c>
      <c r="ABZ28">
        <f t="shared" ref="ABZ28" si="2191">ABY28+ABZ27</f>
        <v>0</v>
      </c>
      <c r="ACA28">
        <f t="shared" ref="ACA28" si="2192">ABZ28+ACA27</f>
        <v>0</v>
      </c>
      <c r="ACB28">
        <f t="shared" ref="ACB28" si="2193">ACA28+ACB27</f>
        <v>0</v>
      </c>
      <c r="ACC28">
        <f t="shared" ref="ACC28" si="2194">ACB28+ACC27</f>
        <v>0</v>
      </c>
      <c r="ACD28">
        <f t="shared" ref="ACD28" si="2195">ACC28+ACD27</f>
        <v>0</v>
      </c>
      <c r="ACE28">
        <f t="shared" ref="ACE28" si="2196">ACD28+ACE27</f>
        <v>0</v>
      </c>
      <c r="ACF28">
        <f t="shared" ref="ACF28" si="2197">ACE28+ACF27</f>
        <v>0</v>
      </c>
      <c r="ACG28">
        <f t="shared" ref="ACG28" si="2198">ACF28+ACG27</f>
        <v>0</v>
      </c>
      <c r="ACH28">
        <f t="shared" ref="ACH28" si="2199">ACG28+ACH27</f>
        <v>0</v>
      </c>
      <c r="ACI28">
        <f t="shared" ref="ACI28" si="2200">ACH28+ACI27</f>
        <v>0</v>
      </c>
      <c r="ACJ28">
        <f t="shared" ref="ACJ28" si="2201">ACI28+ACJ27</f>
        <v>0</v>
      </c>
      <c r="ACK28">
        <f t="shared" ref="ACK28" si="2202">ACJ28+ACK27</f>
        <v>0</v>
      </c>
      <c r="ACL28">
        <f t="shared" ref="ACL28" si="2203">ACK28+ACL27</f>
        <v>0</v>
      </c>
      <c r="ACM28">
        <f t="shared" ref="ACM28" si="2204">ACL28+ACM27</f>
        <v>0</v>
      </c>
      <c r="ACN28">
        <f t="shared" ref="ACN28" si="2205">ACM28+ACN27</f>
        <v>0</v>
      </c>
      <c r="ACO28">
        <f t="shared" ref="ACO28" si="2206">ACN28+ACO27</f>
        <v>0</v>
      </c>
      <c r="ACP28">
        <f t="shared" ref="ACP28" si="2207">ACO28+ACP27</f>
        <v>0</v>
      </c>
      <c r="ACQ28">
        <f t="shared" ref="ACQ28" si="2208">ACP28+ACQ27</f>
        <v>0</v>
      </c>
      <c r="ACR28">
        <f t="shared" ref="ACR28" si="2209">ACQ28+ACR27</f>
        <v>0</v>
      </c>
      <c r="ACS28">
        <f t="shared" ref="ACS28" si="2210">ACR28+ACS27</f>
        <v>0</v>
      </c>
      <c r="ACT28">
        <f t="shared" ref="ACT28" si="2211">ACS28+ACT27</f>
        <v>0</v>
      </c>
      <c r="ACU28">
        <f t="shared" ref="ACU28" si="2212">ACT28+ACU27</f>
        <v>0</v>
      </c>
      <c r="ACV28">
        <f t="shared" ref="ACV28" si="2213">ACU28+ACV27</f>
        <v>0</v>
      </c>
      <c r="ACW28">
        <f t="shared" ref="ACW28" si="2214">ACV28+ACW27</f>
        <v>0</v>
      </c>
      <c r="ACX28">
        <f t="shared" ref="ACX28" si="2215">ACW28+ACX27</f>
        <v>0</v>
      </c>
      <c r="ACY28">
        <f t="shared" ref="ACY28" si="2216">ACX28+ACY27</f>
        <v>0</v>
      </c>
      <c r="ACZ28">
        <f t="shared" ref="ACZ28" si="2217">ACY28+ACZ27</f>
        <v>0</v>
      </c>
      <c r="ADA28">
        <f t="shared" ref="ADA28" si="2218">ACZ28+ADA27</f>
        <v>0</v>
      </c>
      <c r="ADB28">
        <f t="shared" ref="ADB28" si="2219">ADA28+ADB27</f>
        <v>0</v>
      </c>
      <c r="ADC28">
        <f t="shared" ref="ADC28" si="2220">ADB28+ADC27</f>
        <v>0</v>
      </c>
      <c r="ADD28">
        <f t="shared" ref="ADD28" si="2221">ADC28+ADD27</f>
        <v>0</v>
      </c>
      <c r="ADE28">
        <f t="shared" ref="ADE28" si="2222">ADD28+ADE27</f>
        <v>0</v>
      </c>
      <c r="ADF28">
        <f t="shared" ref="ADF28" si="2223">ADE28+ADF27</f>
        <v>0</v>
      </c>
      <c r="ADG28">
        <f t="shared" ref="ADG28" si="2224">ADF28+ADG27</f>
        <v>0</v>
      </c>
      <c r="ADH28">
        <f t="shared" ref="ADH28" si="2225">ADG28+ADH27</f>
        <v>0</v>
      </c>
      <c r="ADI28">
        <f t="shared" ref="ADI28" si="2226">ADH28+ADI27</f>
        <v>0</v>
      </c>
      <c r="ADJ28">
        <f t="shared" ref="ADJ28" si="2227">ADI28+ADJ27</f>
        <v>0</v>
      </c>
      <c r="ADK28">
        <f t="shared" ref="ADK28" si="2228">ADJ28+ADK27</f>
        <v>0</v>
      </c>
      <c r="ADL28">
        <f t="shared" ref="ADL28" si="2229">ADK28+ADL27</f>
        <v>0</v>
      </c>
      <c r="ADM28">
        <f t="shared" ref="ADM28" si="2230">ADL28+ADM27</f>
        <v>0</v>
      </c>
      <c r="ADN28">
        <f t="shared" ref="ADN28" si="2231">ADM28+ADN27</f>
        <v>0</v>
      </c>
      <c r="ADO28">
        <f t="shared" ref="ADO28" si="2232">ADN28+ADO27</f>
        <v>0</v>
      </c>
      <c r="ADP28">
        <f t="shared" ref="ADP28" si="2233">ADO28+ADP27</f>
        <v>0</v>
      </c>
      <c r="ADQ28">
        <f t="shared" ref="ADQ28" si="2234">ADP28+ADQ27</f>
        <v>0</v>
      </c>
      <c r="ADR28">
        <f t="shared" ref="ADR28" si="2235">ADQ28+ADR27</f>
        <v>0</v>
      </c>
      <c r="ADS28">
        <f t="shared" ref="ADS28" si="2236">ADR28+ADS27</f>
        <v>0</v>
      </c>
      <c r="ADT28">
        <f t="shared" ref="ADT28" si="2237">ADS28+ADT27</f>
        <v>0</v>
      </c>
      <c r="ADU28">
        <f t="shared" ref="ADU28" si="2238">ADT28+ADU27</f>
        <v>0</v>
      </c>
      <c r="ADV28">
        <f t="shared" ref="ADV28" si="2239">ADU28+ADV27</f>
        <v>0</v>
      </c>
      <c r="ADW28">
        <f t="shared" ref="ADW28" si="2240">ADV28+ADW27</f>
        <v>0</v>
      </c>
      <c r="ADX28">
        <f t="shared" ref="ADX28" si="2241">ADW28+ADX27</f>
        <v>0</v>
      </c>
      <c r="ADY28">
        <f t="shared" ref="ADY28" si="2242">ADX28+ADY27</f>
        <v>0</v>
      </c>
      <c r="ADZ28">
        <f t="shared" ref="ADZ28" si="2243">ADY28+ADZ27</f>
        <v>0</v>
      </c>
      <c r="AEA28">
        <f t="shared" ref="AEA28" si="2244">ADZ28+AEA27</f>
        <v>0</v>
      </c>
      <c r="AEB28">
        <f t="shared" ref="AEB28" si="2245">AEA28+AEB27</f>
        <v>0</v>
      </c>
      <c r="AEC28">
        <f t="shared" ref="AEC28" si="2246">AEB28+AEC27</f>
        <v>0</v>
      </c>
      <c r="AED28">
        <f t="shared" ref="AED28" si="2247">AEC28+AED27</f>
        <v>0</v>
      </c>
      <c r="AEE28">
        <f t="shared" ref="AEE28" si="2248">AED28+AEE27</f>
        <v>0</v>
      </c>
      <c r="AEF28">
        <f t="shared" ref="AEF28" si="2249">AEE28+AEF27</f>
        <v>0</v>
      </c>
      <c r="AEG28">
        <f t="shared" ref="AEG28" si="2250">AEF28+AEG27</f>
        <v>0</v>
      </c>
      <c r="AEH28">
        <f t="shared" ref="AEH28" si="2251">AEG28+AEH27</f>
        <v>0</v>
      </c>
      <c r="AEI28">
        <f t="shared" ref="AEI28" si="2252">AEH28+AEI27</f>
        <v>0</v>
      </c>
      <c r="AEJ28">
        <f t="shared" ref="AEJ28" si="2253">AEI28+AEJ27</f>
        <v>0</v>
      </c>
      <c r="AEK28">
        <f t="shared" ref="AEK28" si="2254">AEJ28+AEK27</f>
        <v>0</v>
      </c>
      <c r="AEL28">
        <f t="shared" ref="AEL28" si="2255">AEK28+AEL27</f>
        <v>0</v>
      </c>
      <c r="AEM28">
        <f t="shared" ref="AEM28" si="2256">AEL28+AEM27</f>
        <v>0</v>
      </c>
      <c r="AEN28">
        <f t="shared" ref="AEN28" si="2257">AEM28+AEN27</f>
        <v>0</v>
      </c>
      <c r="AEO28">
        <f t="shared" ref="AEO28" si="2258">AEN28+AEO27</f>
        <v>0</v>
      </c>
      <c r="AEP28">
        <f t="shared" ref="AEP28" si="2259">AEO28+AEP27</f>
        <v>0</v>
      </c>
      <c r="AEQ28">
        <f t="shared" ref="AEQ28" si="2260">AEP28+AEQ27</f>
        <v>0</v>
      </c>
      <c r="AER28">
        <f t="shared" ref="AER28" si="2261">AEQ28+AER27</f>
        <v>0</v>
      </c>
      <c r="AES28">
        <f t="shared" ref="AES28" si="2262">AER28+AES27</f>
        <v>0</v>
      </c>
      <c r="AET28">
        <f t="shared" ref="AET28" si="2263">AES28+AET27</f>
        <v>0</v>
      </c>
      <c r="AEU28">
        <f t="shared" ref="AEU28" si="2264">AET28+AEU27</f>
        <v>0</v>
      </c>
      <c r="AEV28">
        <f t="shared" ref="AEV28" si="2265">AEU28+AEV27</f>
        <v>0</v>
      </c>
      <c r="AEW28">
        <f t="shared" ref="AEW28" si="2266">AEV28+AEW27</f>
        <v>0</v>
      </c>
      <c r="AEX28">
        <f t="shared" ref="AEX28" si="2267">AEW28+AEX27</f>
        <v>0</v>
      </c>
      <c r="AEY28">
        <f t="shared" ref="AEY28" si="2268">AEX28+AEY27</f>
        <v>0</v>
      </c>
      <c r="AEZ28">
        <f t="shared" ref="AEZ28" si="2269">AEY28+AEZ27</f>
        <v>0</v>
      </c>
      <c r="AFA28">
        <f t="shared" ref="AFA28" si="2270">AEZ28+AFA27</f>
        <v>0</v>
      </c>
      <c r="AFB28">
        <f t="shared" ref="AFB28" si="2271">AFA28+AFB27</f>
        <v>0</v>
      </c>
      <c r="AFC28">
        <f t="shared" ref="AFC28" si="2272">AFB28+AFC27</f>
        <v>0</v>
      </c>
      <c r="AFD28">
        <f t="shared" ref="AFD28" si="2273">AFC28+AFD27</f>
        <v>0</v>
      </c>
      <c r="AFE28">
        <f t="shared" ref="AFE28" si="2274">AFD28+AFE27</f>
        <v>0</v>
      </c>
      <c r="AFF28">
        <f t="shared" ref="AFF28" si="2275">AFE28+AFF27</f>
        <v>0</v>
      </c>
      <c r="AFG28">
        <f t="shared" ref="AFG28" si="2276">AFF28+AFG27</f>
        <v>0</v>
      </c>
      <c r="AFH28">
        <f t="shared" ref="AFH28" si="2277">AFG28+AFH27</f>
        <v>0</v>
      </c>
      <c r="AFI28">
        <f t="shared" ref="AFI28" si="2278">AFH28+AFI27</f>
        <v>0</v>
      </c>
      <c r="AFJ28">
        <f t="shared" ref="AFJ28" si="2279">AFI28+AFJ27</f>
        <v>0</v>
      </c>
      <c r="AFK28">
        <f t="shared" ref="AFK28" si="2280">AFJ28+AFK27</f>
        <v>0</v>
      </c>
      <c r="AFL28">
        <f t="shared" ref="AFL28" si="2281">AFK28+AFL27</f>
        <v>0</v>
      </c>
      <c r="AFM28">
        <f t="shared" ref="AFM28" si="2282">AFL28+AFM27</f>
        <v>0</v>
      </c>
      <c r="AFN28">
        <f t="shared" ref="AFN28" si="2283">AFM28+AFN27</f>
        <v>0</v>
      </c>
      <c r="AFO28">
        <f t="shared" ref="AFO28" si="2284">AFN28+AFO27</f>
        <v>0</v>
      </c>
      <c r="AFP28">
        <f t="shared" ref="AFP28" si="2285">AFO28+AFP27</f>
        <v>0</v>
      </c>
      <c r="AFQ28">
        <f t="shared" ref="AFQ28" si="2286">AFP28+AFQ27</f>
        <v>0</v>
      </c>
      <c r="AFR28">
        <f t="shared" ref="AFR28" si="2287">AFQ28+AFR27</f>
        <v>0</v>
      </c>
      <c r="AFS28">
        <f t="shared" ref="AFS28" si="2288">AFR28+AFS27</f>
        <v>0</v>
      </c>
      <c r="AFT28">
        <f t="shared" ref="AFT28" si="2289">AFS28+AFT27</f>
        <v>0</v>
      </c>
      <c r="AFU28">
        <f t="shared" ref="AFU28" si="2290">AFT28+AFU27</f>
        <v>0</v>
      </c>
      <c r="AFV28">
        <f t="shared" ref="AFV28" si="2291">AFU28+AFV27</f>
        <v>0</v>
      </c>
      <c r="AFW28">
        <f t="shared" ref="AFW28" si="2292">AFV28+AFW27</f>
        <v>0</v>
      </c>
      <c r="AFX28">
        <f t="shared" ref="AFX28" si="2293">AFW28+AFX27</f>
        <v>0</v>
      </c>
      <c r="AFY28">
        <f t="shared" ref="AFY28" si="2294">AFX28+AFY27</f>
        <v>0</v>
      </c>
      <c r="AFZ28">
        <f t="shared" ref="AFZ28" si="2295">AFY28+AFZ27</f>
        <v>0</v>
      </c>
      <c r="AGA28">
        <f t="shared" ref="AGA28" si="2296">AFZ28+AGA27</f>
        <v>0</v>
      </c>
      <c r="AGB28">
        <f t="shared" ref="AGB28" si="2297">AGA28+AGB27</f>
        <v>0</v>
      </c>
      <c r="AGC28">
        <f t="shared" ref="AGC28" si="2298">AGB28+AGC27</f>
        <v>0</v>
      </c>
      <c r="AGD28">
        <f t="shared" ref="AGD28" si="2299">AGC28+AGD27</f>
        <v>0</v>
      </c>
      <c r="AGE28">
        <f t="shared" ref="AGE28" si="2300">AGD28+AGE27</f>
        <v>0</v>
      </c>
      <c r="AGF28">
        <f t="shared" ref="AGF28" si="2301">AGE28+AGF27</f>
        <v>0</v>
      </c>
      <c r="AGG28">
        <f t="shared" ref="AGG28" si="2302">AGF28+AGG27</f>
        <v>0</v>
      </c>
      <c r="AGH28">
        <f t="shared" ref="AGH28" si="2303">AGG28+AGH27</f>
        <v>0</v>
      </c>
      <c r="AGI28">
        <f t="shared" ref="AGI28" si="2304">AGH28+AGI27</f>
        <v>0</v>
      </c>
      <c r="AGJ28">
        <f t="shared" ref="AGJ28" si="2305">AGI28+AGJ27</f>
        <v>0</v>
      </c>
      <c r="AGK28">
        <f t="shared" ref="AGK28" si="2306">AGJ28+AGK27</f>
        <v>0</v>
      </c>
      <c r="AGL28">
        <f t="shared" ref="AGL28" si="2307">AGK28+AGL27</f>
        <v>0</v>
      </c>
      <c r="AGM28">
        <f t="shared" ref="AGM28" si="2308">AGL28+AGM27</f>
        <v>0</v>
      </c>
      <c r="AGN28">
        <f t="shared" ref="AGN28" si="2309">AGM28+AGN27</f>
        <v>0</v>
      </c>
      <c r="AGO28">
        <f t="shared" ref="AGO28" si="2310">AGN28+AGO27</f>
        <v>0</v>
      </c>
      <c r="AGP28">
        <f t="shared" ref="AGP28" si="2311">AGO28+AGP27</f>
        <v>0</v>
      </c>
      <c r="AGQ28">
        <f t="shared" ref="AGQ28" si="2312">AGP28+AGQ27</f>
        <v>0</v>
      </c>
      <c r="AGR28">
        <f t="shared" ref="AGR28" si="2313">AGQ28+AGR27</f>
        <v>0</v>
      </c>
      <c r="AGS28">
        <f t="shared" ref="AGS28" si="2314">AGR28+AGS27</f>
        <v>0</v>
      </c>
      <c r="AGT28">
        <f t="shared" ref="AGT28" si="2315">AGS28+AGT27</f>
        <v>0</v>
      </c>
      <c r="AGU28">
        <f t="shared" ref="AGU28" si="2316">AGT28+AGU27</f>
        <v>0</v>
      </c>
      <c r="AGV28">
        <f t="shared" ref="AGV28" si="2317">AGU28+AGV27</f>
        <v>0</v>
      </c>
      <c r="AGW28">
        <f t="shared" ref="AGW28" si="2318">AGV28+AGW27</f>
        <v>0</v>
      </c>
      <c r="AGX28">
        <f t="shared" ref="AGX28" si="2319">AGW28+AGX27</f>
        <v>0</v>
      </c>
      <c r="AGY28">
        <f t="shared" ref="AGY28" si="2320">AGX28+AGY27</f>
        <v>0</v>
      </c>
      <c r="AGZ28">
        <f t="shared" ref="AGZ28" si="2321">AGY28+AGZ27</f>
        <v>0</v>
      </c>
      <c r="AHA28">
        <f t="shared" ref="AHA28" si="2322">AGZ28+AHA27</f>
        <v>0</v>
      </c>
      <c r="AHB28">
        <f t="shared" ref="AHB28" si="2323">AHA28+AHB27</f>
        <v>0</v>
      </c>
      <c r="AHC28">
        <f t="shared" ref="AHC28" si="2324">AHB28+AHC27</f>
        <v>0</v>
      </c>
      <c r="AHD28">
        <f t="shared" ref="AHD28" si="2325">AHC28+AHD27</f>
        <v>0</v>
      </c>
      <c r="AHE28">
        <f t="shared" ref="AHE28" si="2326">AHD28+AHE27</f>
        <v>0</v>
      </c>
      <c r="AHF28">
        <f t="shared" ref="AHF28" si="2327">AHE28+AHF27</f>
        <v>0</v>
      </c>
      <c r="AHG28">
        <f t="shared" ref="AHG28" si="2328">AHF28+AHG27</f>
        <v>0</v>
      </c>
      <c r="AHH28">
        <f t="shared" ref="AHH28" si="2329">AHG28+AHH27</f>
        <v>0</v>
      </c>
      <c r="AHI28">
        <f t="shared" ref="AHI28" si="2330">AHH28+AHI27</f>
        <v>0</v>
      </c>
      <c r="AHJ28">
        <f t="shared" ref="AHJ28" si="2331">AHI28+AHJ27</f>
        <v>0</v>
      </c>
      <c r="AHK28">
        <f t="shared" ref="AHK28" si="2332">AHJ28+AHK27</f>
        <v>0</v>
      </c>
      <c r="AHL28">
        <f t="shared" ref="AHL28" si="2333">AHK28+AHL27</f>
        <v>0</v>
      </c>
      <c r="AHM28">
        <f t="shared" ref="AHM28" si="2334">AHL28+AHM27</f>
        <v>0</v>
      </c>
      <c r="AHN28">
        <f t="shared" ref="AHN28" si="2335">AHM28+AHN27</f>
        <v>0</v>
      </c>
      <c r="AHO28">
        <f t="shared" ref="AHO28" si="2336">AHN28+AHO27</f>
        <v>0</v>
      </c>
      <c r="AHP28">
        <f t="shared" ref="AHP28" si="2337">AHO28+AHP27</f>
        <v>0</v>
      </c>
      <c r="AHQ28">
        <f t="shared" ref="AHQ28" si="2338">AHP28+AHQ27</f>
        <v>0</v>
      </c>
      <c r="AHR28">
        <f t="shared" ref="AHR28" si="2339">AHQ28+AHR27</f>
        <v>0</v>
      </c>
      <c r="AHS28">
        <f t="shared" ref="AHS28" si="2340">AHR28+AHS27</f>
        <v>0</v>
      </c>
      <c r="AHT28">
        <f t="shared" ref="AHT28" si="2341">AHS28+AHT27</f>
        <v>0</v>
      </c>
      <c r="AHU28">
        <f t="shared" ref="AHU28" si="2342">AHT28+AHU27</f>
        <v>0</v>
      </c>
      <c r="AHV28">
        <f t="shared" ref="AHV28" si="2343">AHU28+AHV27</f>
        <v>0</v>
      </c>
      <c r="AHW28">
        <f t="shared" ref="AHW28" si="2344">AHV28+AHW27</f>
        <v>0</v>
      </c>
      <c r="AHX28">
        <f t="shared" ref="AHX28" si="2345">AHW28+AHX27</f>
        <v>0</v>
      </c>
      <c r="AHY28">
        <f t="shared" ref="AHY28" si="2346">AHX28+AHY27</f>
        <v>0</v>
      </c>
      <c r="AHZ28">
        <f t="shared" ref="AHZ28" si="2347">AHY28+AHZ27</f>
        <v>0</v>
      </c>
      <c r="AIA28">
        <f t="shared" ref="AIA28" si="2348">AHZ28+AIA27</f>
        <v>0</v>
      </c>
      <c r="AIB28">
        <f t="shared" ref="AIB28" si="2349">AIA28+AIB27</f>
        <v>0</v>
      </c>
      <c r="AIC28">
        <f t="shared" ref="AIC28" si="2350">AIB28+AIC27</f>
        <v>0</v>
      </c>
      <c r="AID28">
        <f t="shared" ref="AID28" si="2351">AIC28+AID27</f>
        <v>0</v>
      </c>
      <c r="AIE28">
        <f t="shared" ref="AIE28" si="2352">AID28+AIE27</f>
        <v>0</v>
      </c>
      <c r="AIF28">
        <f t="shared" ref="AIF28" si="2353">AIE28+AIF27</f>
        <v>0</v>
      </c>
      <c r="AIG28">
        <f t="shared" ref="AIG28" si="2354">AIF28+AIG27</f>
        <v>0</v>
      </c>
      <c r="AIH28">
        <f t="shared" ref="AIH28" si="2355">AIG28+AIH27</f>
        <v>0</v>
      </c>
      <c r="AII28">
        <f t="shared" ref="AII28" si="2356">AIH28+AII27</f>
        <v>0</v>
      </c>
      <c r="AIJ28">
        <f t="shared" ref="AIJ28" si="2357">AII28+AIJ27</f>
        <v>0</v>
      </c>
      <c r="AIK28">
        <f t="shared" ref="AIK28" si="2358">AIJ28+AIK27</f>
        <v>0</v>
      </c>
      <c r="AIL28">
        <f t="shared" ref="AIL28" si="2359">AIK28+AIL27</f>
        <v>0</v>
      </c>
      <c r="AIM28">
        <f t="shared" ref="AIM28" si="2360">AIL28+AIM27</f>
        <v>0</v>
      </c>
      <c r="AIN28">
        <f t="shared" ref="AIN28" si="2361">AIM28+AIN27</f>
        <v>0</v>
      </c>
      <c r="AIO28">
        <f t="shared" ref="AIO28" si="2362">AIN28+AIO27</f>
        <v>0</v>
      </c>
      <c r="AIP28">
        <f t="shared" ref="AIP28" si="2363">AIO28+AIP27</f>
        <v>0</v>
      </c>
      <c r="AIQ28">
        <f t="shared" ref="AIQ28" si="2364">AIP28+AIQ27</f>
        <v>0</v>
      </c>
      <c r="AIR28">
        <f t="shared" ref="AIR28" si="2365">AIQ28+AIR27</f>
        <v>0</v>
      </c>
      <c r="AIS28">
        <f t="shared" ref="AIS28" si="2366">AIR28+AIS27</f>
        <v>0</v>
      </c>
      <c r="AIT28">
        <f t="shared" ref="AIT28" si="2367">AIS28+AIT27</f>
        <v>0</v>
      </c>
      <c r="AIU28">
        <f t="shared" ref="AIU28" si="2368">AIT28+AIU27</f>
        <v>0</v>
      </c>
      <c r="AIV28">
        <f t="shared" ref="AIV28" si="2369">AIU28+AIV27</f>
        <v>0</v>
      </c>
      <c r="AIW28">
        <f t="shared" ref="AIW28" si="2370">AIV28+AIW27</f>
        <v>0</v>
      </c>
      <c r="AIX28">
        <f t="shared" ref="AIX28" si="2371">AIW28+AIX27</f>
        <v>0</v>
      </c>
      <c r="AIY28">
        <f t="shared" ref="AIY28" si="2372">AIX28+AIY27</f>
        <v>0</v>
      </c>
      <c r="AIZ28">
        <f t="shared" ref="AIZ28" si="2373">AIY28+AIZ27</f>
        <v>0</v>
      </c>
      <c r="AJA28">
        <f t="shared" ref="AJA28" si="2374">AIZ28+AJA27</f>
        <v>0</v>
      </c>
      <c r="AJB28">
        <f t="shared" ref="AJB28" si="2375">AJA28+AJB27</f>
        <v>0</v>
      </c>
      <c r="AJC28">
        <f t="shared" ref="AJC28" si="2376">AJB28+AJC27</f>
        <v>0</v>
      </c>
      <c r="AJD28">
        <f t="shared" ref="AJD28" si="2377">AJC28+AJD27</f>
        <v>0</v>
      </c>
      <c r="AJE28">
        <f t="shared" ref="AJE28" si="2378">AJD28+AJE27</f>
        <v>0</v>
      </c>
      <c r="AJF28">
        <f t="shared" ref="AJF28" si="2379">AJE28+AJF27</f>
        <v>0</v>
      </c>
      <c r="AJG28">
        <f t="shared" ref="AJG28" si="2380">AJF28+AJG27</f>
        <v>0</v>
      </c>
      <c r="AJH28">
        <f t="shared" ref="AJH28" si="2381">AJG28+AJH27</f>
        <v>0</v>
      </c>
      <c r="AJI28">
        <f t="shared" ref="AJI28" si="2382">AJH28+AJI27</f>
        <v>0</v>
      </c>
      <c r="AJJ28">
        <f t="shared" ref="AJJ28" si="2383">AJI28+AJJ27</f>
        <v>0</v>
      </c>
      <c r="AJK28">
        <f t="shared" ref="AJK28" si="2384">AJJ28+AJK27</f>
        <v>0</v>
      </c>
      <c r="AJL28">
        <f t="shared" ref="AJL28" si="2385">AJK28+AJL27</f>
        <v>0</v>
      </c>
      <c r="AJM28">
        <f t="shared" ref="AJM28" si="2386">AJL28+AJM27</f>
        <v>0</v>
      </c>
      <c r="AJN28">
        <f t="shared" ref="AJN28" si="2387">AJM28+AJN27</f>
        <v>0</v>
      </c>
      <c r="AJO28">
        <f t="shared" ref="AJO28" si="2388">AJN28+AJO27</f>
        <v>0</v>
      </c>
      <c r="AJP28">
        <f t="shared" ref="AJP28" si="2389">AJO28+AJP27</f>
        <v>0</v>
      </c>
      <c r="AJQ28">
        <f t="shared" ref="AJQ28" si="2390">AJP28+AJQ27</f>
        <v>0</v>
      </c>
      <c r="AJR28">
        <f t="shared" ref="AJR28" si="2391">AJQ28+AJR27</f>
        <v>0</v>
      </c>
      <c r="AJS28">
        <f t="shared" ref="AJS28" si="2392">AJR28+AJS27</f>
        <v>0</v>
      </c>
      <c r="AJT28">
        <f t="shared" ref="AJT28" si="2393">AJS28+AJT27</f>
        <v>0</v>
      </c>
      <c r="AJU28">
        <f t="shared" ref="AJU28" si="2394">AJT28+AJU27</f>
        <v>0</v>
      </c>
      <c r="AJV28">
        <f t="shared" ref="AJV28:AJW28" si="2395">AJU28+AJV27</f>
        <v>0</v>
      </c>
      <c r="AJW28">
        <f t="shared" si="2395"/>
        <v>0</v>
      </c>
      <c r="AJX28">
        <f t="shared" ref="AJX28" si="2396">AJW28+AJX27</f>
        <v>0</v>
      </c>
      <c r="AJY28">
        <f t="shared" ref="AJY28" si="2397">AJX28+AJY27</f>
        <v>0</v>
      </c>
      <c r="AJZ28">
        <f t="shared" ref="AJZ28" si="2398">AJY28+AJZ27</f>
        <v>0</v>
      </c>
      <c r="AKA28">
        <f t="shared" ref="AKA28" si="2399">AJZ28+AKA27</f>
        <v>0</v>
      </c>
      <c r="AKB28">
        <f t="shared" ref="AKB28" si="2400">AKA28+AKB27</f>
        <v>0</v>
      </c>
      <c r="AKC28">
        <f t="shared" ref="AKC28" si="2401">AKB28+AKC27</f>
        <v>0</v>
      </c>
      <c r="AKD28">
        <f t="shared" ref="AKD28" si="2402">AKC28+AKD27</f>
        <v>0</v>
      </c>
      <c r="AKE28">
        <f t="shared" ref="AKE28" si="2403">AKD28+AKE27</f>
        <v>0</v>
      </c>
      <c r="AKF28">
        <f t="shared" ref="AKF28" si="2404">AKE28+AKF27</f>
        <v>0</v>
      </c>
      <c r="AKG28">
        <f t="shared" ref="AKG28" si="2405">AKF28+AKG27</f>
        <v>0</v>
      </c>
      <c r="AKH28">
        <f t="shared" ref="AKH28" si="2406">AKG28+AKH27</f>
        <v>0</v>
      </c>
      <c r="AKI28">
        <f t="shared" ref="AKI28" si="2407">AKH28+AKI27</f>
        <v>0</v>
      </c>
      <c r="AKJ28">
        <f t="shared" ref="AKJ28" si="2408">AKI28+AKJ27</f>
        <v>0</v>
      </c>
      <c r="AKK28">
        <f t="shared" ref="AKK28" si="2409">AKJ28+AKK27</f>
        <v>0</v>
      </c>
      <c r="AKL28">
        <f t="shared" ref="AKL28" si="2410">AKK28+AKL27</f>
        <v>0</v>
      </c>
      <c r="AKM28">
        <f t="shared" ref="AKM28" si="2411">AKL28+AKM27</f>
        <v>0</v>
      </c>
      <c r="AKN28">
        <f t="shared" ref="AKN28" si="2412">AKM28+AKN27</f>
        <v>0</v>
      </c>
      <c r="AKO28">
        <f t="shared" ref="AKO28" si="2413">AKN28+AKO27</f>
        <v>0</v>
      </c>
      <c r="AKP28">
        <f t="shared" ref="AKP28" si="2414">AKO28+AKP27</f>
        <v>0</v>
      </c>
      <c r="AKQ28">
        <f t="shared" ref="AKQ28" si="2415">AKP28+AKQ27</f>
        <v>0</v>
      </c>
      <c r="AKR28">
        <f t="shared" ref="AKR28" si="2416">AKQ28+AKR27</f>
        <v>0</v>
      </c>
      <c r="AKS28">
        <f t="shared" ref="AKS28" si="2417">AKR28+AKS27</f>
        <v>0</v>
      </c>
      <c r="AKT28">
        <f t="shared" ref="AKT28" si="2418">AKS28+AKT27</f>
        <v>0</v>
      </c>
      <c r="AKU28">
        <f t="shared" ref="AKU28" si="2419">AKT28+AKU27</f>
        <v>0</v>
      </c>
      <c r="AKV28">
        <f t="shared" ref="AKV28" si="2420">AKU28+AKV27</f>
        <v>0</v>
      </c>
      <c r="AKW28">
        <f t="shared" ref="AKW28" si="2421">AKV28+AKW27</f>
        <v>0</v>
      </c>
      <c r="AKX28">
        <f t="shared" ref="AKX28" si="2422">AKW28+AKX27</f>
        <v>0</v>
      </c>
      <c r="AKY28">
        <f t="shared" ref="AKY28" si="2423">AKX28+AKY27</f>
        <v>0</v>
      </c>
      <c r="AKZ28">
        <f t="shared" ref="AKZ28" si="2424">AKY28+AKZ27</f>
        <v>0</v>
      </c>
      <c r="ALA28">
        <f t="shared" ref="ALA28" si="2425">AKZ28+ALA27</f>
        <v>0</v>
      </c>
      <c r="ALB28">
        <f t="shared" ref="ALB28" si="2426">ALA28+ALB27</f>
        <v>0</v>
      </c>
      <c r="ALC28">
        <f t="shared" ref="ALC28" si="2427">ALB28+ALC27</f>
        <v>0</v>
      </c>
      <c r="ALD28">
        <f t="shared" ref="ALD28" si="2428">ALC28+ALD27</f>
        <v>0</v>
      </c>
      <c r="ALE28">
        <f t="shared" ref="ALE28" si="2429">ALD28+ALE27</f>
        <v>0</v>
      </c>
      <c r="ALF28">
        <f t="shared" ref="ALF28" si="2430">ALE28+ALF27</f>
        <v>0</v>
      </c>
      <c r="ALG28">
        <f t="shared" ref="ALG28" si="2431">ALF28+ALG27</f>
        <v>0</v>
      </c>
      <c r="ALH28">
        <f t="shared" ref="ALH28" si="2432">ALG28+ALH27</f>
        <v>0</v>
      </c>
      <c r="ALI28">
        <f t="shared" ref="ALI28" si="2433">ALH28+ALI27</f>
        <v>0</v>
      </c>
      <c r="ALJ28">
        <f t="shared" ref="ALJ28" si="2434">ALI28+ALJ27</f>
        <v>0</v>
      </c>
      <c r="ALK28">
        <f t="shared" ref="ALK28" si="2435">ALJ28+ALK27</f>
        <v>0</v>
      </c>
      <c r="ALL28">
        <f t="shared" ref="ALL28" si="2436">ALK28+ALL27</f>
        <v>0</v>
      </c>
      <c r="ALM28">
        <f t="shared" ref="ALM28" si="2437">ALL28+ALM27</f>
        <v>0</v>
      </c>
      <c r="ALN28">
        <f t="shared" ref="ALN28" si="2438">ALM28+ALN27</f>
        <v>0</v>
      </c>
      <c r="ALO28">
        <f t="shared" ref="ALO28" si="2439">ALN28+ALO27</f>
        <v>0</v>
      </c>
      <c r="ALP28">
        <f t="shared" ref="ALP28" si="2440">ALO28+ALP27</f>
        <v>0</v>
      </c>
      <c r="ALQ28">
        <f t="shared" ref="ALQ28" si="2441">ALP28+ALQ27</f>
        <v>0</v>
      </c>
      <c r="ALR28">
        <f t="shared" ref="ALR28" si="2442">ALQ28+ALR27</f>
        <v>0</v>
      </c>
      <c r="ALS28">
        <f t="shared" ref="ALS28" si="2443">ALR28+ALS27</f>
        <v>0</v>
      </c>
      <c r="ALT28">
        <f t="shared" ref="ALT28" si="2444">ALS28+ALT27</f>
        <v>0</v>
      </c>
      <c r="ALU28">
        <f t="shared" ref="ALU28" si="2445">ALT28+ALU27</f>
        <v>0</v>
      </c>
      <c r="ALV28">
        <f t="shared" ref="ALV28" si="2446">ALU28+ALV27</f>
        <v>0</v>
      </c>
      <c r="ALW28">
        <f t="shared" ref="ALW28" si="2447">ALV28+ALW27</f>
        <v>0</v>
      </c>
      <c r="ALX28">
        <f t="shared" ref="ALX28" si="2448">ALW28+ALX27</f>
        <v>0</v>
      </c>
      <c r="ALY28">
        <f t="shared" ref="ALY28" si="2449">ALX28+ALY27</f>
        <v>0</v>
      </c>
      <c r="ALZ28">
        <f t="shared" ref="ALZ28" si="2450">ALY28+ALZ27</f>
        <v>0</v>
      </c>
      <c r="AMA28">
        <f t="shared" ref="AMA28" si="2451">ALZ28+AMA27</f>
        <v>0</v>
      </c>
      <c r="AMB28">
        <f t="shared" ref="AMB28" si="2452">AMA28+AMB27</f>
        <v>0</v>
      </c>
      <c r="AMC28">
        <f t="shared" ref="AMC28" si="2453">AMB28+AMC27</f>
        <v>0</v>
      </c>
      <c r="AMD28">
        <f t="shared" ref="AMD28" si="2454">AMC28+AMD27</f>
        <v>0</v>
      </c>
      <c r="AME28">
        <f t="shared" ref="AME28" si="2455">AMD28+AME27</f>
        <v>0</v>
      </c>
      <c r="AMF28">
        <f t="shared" ref="AMF28" si="2456">AME28+AMF27</f>
        <v>0</v>
      </c>
      <c r="AMG28">
        <f t="shared" ref="AMG28" si="2457">AMF28+AMG27</f>
        <v>0</v>
      </c>
      <c r="AMH28">
        <f t="shared" ref="AMH28" si="2458">AMG28+AMH27</f>
        <v>0</v>
      </c>
      <c r="AMI28">
        <f t="shared" ref="AMI28" si="2459">AMH28+AMI27</f>
        <v>0</v>
      </c>
      <c r="AMJ28">
        <f t="shared" ref="AMJ28" si="2460">AMI28+AMJ27</f>
        <v>0</v>
      </c>
      <c r="AMK28">
        <f t="shared" ref="AMK28" si="2461">AMJ28+AMK27</f>
        <v>0</v>
      </c>
      <c r="AML28">
        <f t="shared" ref="AML28" si="2462">AMK28+AML27</f>
        <v>0</v>
      </c>
      <c r="AMM28">
        <f t="shared" ref="AMM28" si="2463">AML28+AMM27</f>
        <v>0</v>
      </c>
      <c r="AMN28">
        <f t="shared" ref="AMN28" si="2464">AMM28+AMN27</f>
        <v>0</v>
      </c>
      <c r="AMO28">
        <f t="shared" ref="AMO28" si="2465">AMN28+AMO27</f>
        <v>0</v>
      </c>
      <c r="AMP28">
        <f t="shared" ref="AMP28" si="2466">AMO28+AMP27</f>
        <v>0</v>
      </c>
      <c r="AMQ28">
        <f t="shared" ref="AMQ28" si="2467">AMP28+AMQ27</f>
        <v>0</v>
      </c>
      <c r="AMR28">
        <f t="shared" ref="AMR28" si="2468">AMQ28+AMR27</f>
        <v>0</v>
      </c>
      <c r="AMS28">
        <f t="shared" ref="AMS28" si="2469">AMR28+AMS27</f>
        <v>0</v>
      </c>
      <c r="AMT28">
        <f t="shared" ref="AMT28" si="2470">AMS28+AMT27</f>
        <v>0</v>
      </c>
      <c r="AMU28">
        <f t="shared" ref="AMU28" si="2471">AMT28+AMU27</f>
        <v>0</v>
      </c>
      <c r="AMV28">
        <f t="shared" ref="AMV28" si="2472">AMU28+AMV27</f>
        <v>0</v>
      </c>
      <c r="AMW28">
        <f t="shared" ref="AMW28" si="2473">AMV28+AMW27</f>
        <v>0</v>
      </c>
      <c r="AMX28">
        <f t="shared" ref="AMX28" si="2474">AMW28+AMX27</f>
        <v>0</v>
      </c>
      <c r="AMY28">
        <f t="shared" ref="AMY28" si="2475">AMX28+AMY27</f>
        <v>0</v>
      </c>
      <c r="AMZ28">
        <f t="shared" ref="AMZ28" si="2476">AMY28+AMZ27</f>
        <v>0</v>
      </c>
      <c r="ANA28">
        <f t="shared" ref="ANA28" si="2477">AMZ28+ANA27</f>
        <v>0</v>
      </c>
      <c r="ANB28">
        <f t="shared" ref="ANB28" si="2478">ANA28+ANB27</f>
        <v>0</v>
      </c>
      <c r="ANC28">
        <f t="shared" ref="ANC28" si="2479">ANB28+ANC27</f>
        <v>0</v>
      </c>
      <c r="AND28">
        <f t="shared" ref="AND28" si="2480">ANC28+AND27</f>
        <v>0</v>
      </c>
      <c r="ANE28">
        <f t="shared" ref="ANE28" si="2481">AND28+ANE27</f>
        <v>0</v>
      </c>
      <c r="ANF28">
        <f t="shared" ref="ANF28" si="2482">ANE28+ANF27</f>
        <v>0</v>
      </c>
      <c r="ANG28">
        <f t="shared" ref="ANG28" si="2483">ANF28+ANG27</f>
        <v>0</v>
      </c>
      <c r="ANH28">
        <f t="shared" ref="ANH28" si="2484">ANG28+ANH27</f>
        <v>0</v>
      </c>
      <c r="ANI28">
        <f t="shared" ref="ANI28" si="2485">ANH28+ANI27</f>
        <v>0</v>
      </c>
      <c r="ANJ28">
        <f t="shared" ref="ANJ28" si="2486">ANI28+ANJ27</f>
        <v>0</v>
      </c>
      <c r="ANK28">
        <f t="shared" ref="ANK28" si="2487">ANJ28+ANK27</f>
        <v>0</v>
      </c>
      <c r="ANL28">
        <f t="shared" ref="ANL28" si="2488">ANK28+ANL27</f>
        <v>0</v>
      </c>
      <c r="ANM28">
        <f t="shared" ref="ANM28" si="2489">ANL28+ANM27</f>
        <v>0</v>
      </c>
      <c r="ANN28">
        <f t="shared" ref="ANN28" si="2490">ANM28+ANN27</f>
        <v>0</v>
      </c>
      <c r="ANO28">
        <f t="shared" ref="ANO28" si="2491">ANN28+ANO27</f>
        <v>0</v>
      </c>
      <c r="ANP28">
        <f t="shared" ref="ANP28" si="2492">ANO28+ANP27</f>
        <v>0</v>
      </c>
      <c r="ANQ28">
        <f t="shared" ref="ANQ28" si="2493">ANP28+ANQ27</f>
        <v>0</v>
      </c>
      <c r="ANR28">
        <f t="shared" ref="ANR28" si="2494">ANQ28+ANR27</f>
        <v>0</v>
      </c>
      <c r="ANS28">
        <f t="shared" ref="ANS28" si="2495">ANR28+ANS27</f>
        <v>0</v>
      </c>
      <c r="ANT28">
        <f t="shared" ref="ANT28" si="2496">ANS28+ANT27</f>
        <v>0</v>
      </c>
      <c r="ANU28">
        <f t="shared" ref="ANU28" si="2497">ANT28+ANU27</f>
        <v>0</v>
      </c>
      <c r="ANV28">
        <f t="shared" ref="ANV28" si="2498">ANU28+ANV27</f>
        <v>0</v>
      </c>
      <c r="ANW28">
        <f t="shared" ref="ANW28" si="2499">ANV28+ANW27</f>
        <v>0</v>
      </c>
      <c r="ANX28">
        <f t="shared" ref="ANX28" si="2500">ANW28+ANX27</f>
        <v>0</v>
      </c>
      <c r="ANY28">
        <f t="shared" ref="ANY28" si="2501">ANX28+ANY27</f>
        <v>0</v>
      </c>
      <c r="ANZ28">
        <f t="shared" ref="ANZ28" si="2502">ANY28+ANZ27</f>
        <v>0</v>
      </c>
      <c r="AOA28">
        <f t="shared" ref="AOA28" si="2503">ANZ28+AOA27</f>
        <v>0</v>
      </c>
      <c r="AOB28">
        <f t="shared" ref="AOB28" si="2504">AOA28+AOB27</f>
        <v>0</v>
      </c>
      <c r="AOC28">
        <f t="shared" ref="AOC28" si="2505">AOB28+AOC27</f>
        <v>0</v>
      </c>
      <c r="AOD28">
        <f t="shared" ref="AOD28" si="2506">AOC28+AOD27</f>
        <v>0</v>
      </c>
      <c r="AOE28">
        <f t="shared" ref="AOE28" si="2507">AOD28+AOE27</f>
        <v>0</v>
      </c>
      <c r="AOF28">
        <f t="shared" ref="AOF28" si="2508">AOE28+AOF27</f>
        <v>0</v>
      </c>
      <c r="AOG28">
        <f t="shared" ref="AOG28" si="2509">AOF28+AOG27</f>
        <v>0</v>
      </c>
      <c r="AOH28">
        <f t="shared" ref="AOH28" si="2510">AOG28+AOH27</f>
        <v>0</v>
      </c>
      <c r="AOI28">
        <f t="shared" ref="AOI28" si="2511">AOH28+AOI27</f>
        <v>0</v>
      </c>
      <c r="AOJ28">
        <f t="shared" ref="AOJ28" si="2512">AOI28+AOJ27</f>
        <v>0</v>
      </c>
      <c r="AOK28">
        <f t="shared" ref="AOK28" si="2513">AOJ28+AOK27</f>
        <v>0</v>
      </c>
      <c r="AOL28">
        <f t="shared" ref="AOL28" si="2514">AOK28+AOL27</f>
        <v>0</v>
      </c>
      <c r="AOM28">
        <f t="shared" ref="AOM28" si="2515">AOL28+AOM27</f>
        <v>0</v>
      </c>
      <c r="AON28">
        <f t="shared" ref="AON28" si="2516">AOM28+AON27</f>
        <v>0</v>
      </c>
      <c r="AOO28">
        <f t="shared" ref="AOO28" si="2517">AON28+AOO27</f>
        <v>0</v>
      </c>
      <c r="AOP28">
        <f t="shared" ref="AOP28" si="2518">AOO28+AOP27</f>
        <v>0</v>
      </c>
      <c r="AOQ28">
        <f t="shared" ref="AOQ28" si="2519">AOP28+AOQ27</f>
        <v>0</v>
      </c>
      <c r="AOR28">
        <f t="shared" ref="AOR28" si="2520">AOQ28+AOR27</f>
        <v>0</v>
      </c>
      <c r="AOS28">
        <f t="shared" ref="AOS28" si="2521">AOR28+AOS27</f>
        <v>0</v>
      </c>
      <c r="AOT28">
        <f t="shared" ref="AOT28" si="2522">AOS28+AOT27</f>
        <v>0</v>
      </c>
      <c r="AOU28">
        <f t="shared" ref="AOU28" si="2523">AOT28+AOU27</f>
        <v>0</v>
      </c>
      <c r="AOV28">
        <f t="shared" ref="AOV28" si="2524">AOU28+AOV27</f>
        <v>0</v>
      </c>
      <c r="AOW28">
        <f t="shared" ref="AOW28" si="2525">AOV28+AOW27</f>
        <v>0</v>
      </c>
      <c r="AOX28">
        <f t="shared" ref="AOX28" si="2526">AOW28+AOX27</f>
        <v>0</v>
      </c>
      <c r="AOY28">
        <f t="shared" ref="AOY28" si="2527">AOX28+AOY27</f>
        <v>0</v>
      </c>
      <c r="AOZ28">
        <f t="shared" ref="AOZ28" si="2528">AOY28+AOZ27</f>
        <v>0</v>
      </c>
      <c r="APA28">
        <f t="shared" ref="APA28" si="2529">AOZ28+APA27</f>
        <v>0</v>
      </c>
      <c r="APB28">
        <f t="shared" ref="APB28" si="2530">APA28+APB27</f>
        <v>0</v>
      </c>
      <c r="APC28">
        <f t="shared" ref="APC28" si="2531">APB28+APC27</f>
        <v>0</v>
      </c>
      <c r="APD28">
        <f t="shared" ref="APD28" si="2532">APC28+APD27</f>
        <v>0</v>
      </c>
      <c r="APE28">
        <f t="shared" ref="APE28" si="2533">APD28+APE27</f>
        <v>0</v>
      </c>
      <c r="APF28">
        <f t="shared" ref="APF28" si="2534">APE28+APF27</f>
        <v>0</v>
      </c>
      <c r="APG28">
        <f t="shared" ref="APG28" si="2535">APF28+APG27</f>
        <v>0</v>
      </c>
      <c r="APH28">
        <f t="shared" ref="APH28" si="2536">APG28+APH27</f>
        <v>0</v>
      </c>
      <c r="API28">
        <f t="shared" ref="API28" si="2537">APH28+API27</f>
        <v>0</v>
      </c>
      <c r="APJ28">
        <f t="shared" ref="APJ28" si="2538">API28+APJ27</f>
        <v>0</v>
      </c>
      <c r="APK28">
        <f t="shared" ref="APK28" si="2539">APJ28+APK27</f>
        <v>0</v>
      </c>
      <c r="APL28">
        <f t="shared" ref="APL28" si="2540">APK28+APL27</f>
        <v>0</v>
      </c>
      <c r="APM28">
        <f t="shared" ref="APM28" si="2541">APL28+APM27</f>
        <v>0</v>
      </c>
      <c r="APN28">
        <f t="shared" ref="APN28" si="2542">APM28+APN27</f>
        <v>0</v>
      </c>
      <c r="APO28">
        <f t="shared" ref="APO28" si="2543">APN28+APO27</f>
        <v>0</v>
      </c>
      <c r="APP28">
        <f t="shared" ref="APP28" si="2544">APO28+APP27</f>
        <v>0</v>
      </c>
      <c r="APQ28">
        <f t="shared" ref="APQ28" si="2545">APP28+APQ27</f>
        <v>0</v>
      </c>
      <c r="APR28">
        <f t="shared" ref="APR28" si="2546">APQ28+APR27</f>
        <v>0</v>
      </c>
      <c r="APS28">
        <f t="shared" ref="APS28" si="2547">APR28+APS27</f>
        <v>0</v>
      </c>
      <c r="APT28">
        <f t="shared" ref="APT28" si="2548">APS28+APT27</f>
        <v>0</v>
      </c>
      <c r="APU28">
        <f t="shared" ref="APU28" si="2549">APT28+APU27</f>
        <v>0</v>
      </c>
      <c r="APV28">
        <f t="shared" ref="APV28" si="2550">APU28+APV27</f>
        <v>0</v>
      </c>
      <c r="APW28">
        <f t="shared" ref="APW28" si="2551">APV28+APW27</f>
        <v>0</v>
      </c>
      <c r="APX28">
        <f t="shared" ref="APX28" si="2552">APW28+APX27</f>
        <v>0</v>
      </c>
      <c r="APY28">
        <f t="shared" ref="APY28" si="2553">APX28+APY27</f>
        <v>0</v>
      </c>
      <c r="APZ28">
        <f t="shared" ref="APZ28" si="2554">APY28+APZ27</f>
        <v>0</v>
      </c>
      <c r="AQA28">
        <f t="shared" ref="AQA28" si="2555">APZ28+AQA27</f>
        <v>0</v>
      </c>
      <c r="AQB28">
        <f t="shared" ref="AQB28" si="2556">AQA28+AQB27</f>
        <v>0</v>
      </c>
      <c r="AQC28">
        <f t="shared" ref="AQC28" si="2557">AQB28+AQC27</f>
        <v>0</v>
      </c>
      <c r="AQD28">
        <f t="shared" ref="AQD28" si="2558">AQC28+AQD27</f>
        <v>0</v>
      </c>
    </row>
    <row r="29" spans="2:1122" ht="32.25" customHeight="1" x14ac:dyDescent="0.25">
      <c r="B29" s="150" t="s">
        <v>104</v>
      </c>
      <c r="C29" s="150"/>
      <c r="D29">
        <f t="shared" ref="D29:BS29" si="2559">0.5*$A$4*D25*D25</f>
        <v>166.5799200000001</v>
      </c>
      <c r="E29">
        <f t="shared" si="2559"/>
        <v>163.28392297966133</v>
      </c>
      <c r="F29">
        <f t="shared" si="2559"/>
        <v>160.02086035864511</v>
      </c>
      <c r="G29">
        <f t="shared" ref="G29:K29" si="2560">0.5*$A$4*G25*G25</f>
        <v>156.79073213695133</v>
      </c>
      <c r="H29">
        <f t="shared" si="2560"/>
        <v>153.59353831458009</v>
      </c>
      <c r="I29">
        <f t="shared" si="2560"/>
        <v>150.42927889153131</v>
      </c>
      <c r="J29">
        <f t="shared" si="2560"/>
        <v>147.29795386780509</v>
      </c>
      <c r="K29">
        <f t="shared" si="2560"/>
        <v>144.19956324340131</v>
      </c>
      <c r="L29">
        <f t="shared" si="2559"/>
        <v>144.19956324340131</v>
      </c>
      <c r="M29">
        <f t="shared" si="2559"/>
        <v>141.13410701832007</v>
      </c>
      <c r="N29">
        <f t="shared" si="2559"/>
        <v>138.10158519256132</v>
      </c>
      <c r="O29">
        <f t="shared" si="2559"/>
        <v>135.10199776612507</v>
      </c>
      <c r="P29">
        <f t="shared" si="2559"/>
        <v>132.13534473901132</v>
      </c>
      <c r="Q29">
        <f t="shared" si="2559"/>
        <v>129.20162611122007</v>
      </c>
      <c r="R29">
        <f t="shared" si="2559"/>
        <v>126.3008418827513</v>
      </c>
      <c r="S29">
        <f t="shared" si="2559"/>
        <v>123.43299205360505</v>
      </c>
      <c r="T29">
        <f t="shared" si="2559"/>
        <v>120.5980766237813</v>
      </c>
      <c r="U29">
        <f t="shared" si="2559"/>
        <v>117.79609559328004</v>
      </c>
      <c r="V29">
        <f t="shared" si="2559"/>
        <v>115.02704896210129</v>
      </c>
      <c r="W29">
        <f t="shared" si="2559"/>
        <v>112.29093673024504</v>
      </c>
      <c r="X29">
        <f t="shared" si="2559"/>
        <v>109.58775889771128</v>
      </c>
      <c r="Y29">
        <f t="shared" si="2559"/>
        <v>106.91751546450003</v>
      </c>
      <c r="Z29">
        <f t="shared" si="2559"/>
        <v>104.28020643061127</v>
      </c>
      <c r="AA29">
        <f t="shared" si="2559"/>
        <v>101.67583179604502</v>
      </c>
      <c r="AB29">
        <f t="shared" si="2559"/>
        <v>99.104391560801261</v>
      </c>
      <c r="AC29">
        <f t="shared" si="2559"/>
        <v>96.565885724880019</v>
      </c>
      <c r="AD29">
        <f t="shared" si="2559"/>
        <v>94.060314288281262</v>
      </c>
      <c r="AE29">
        <f t="shared" si="2559"/>
        <v>91.587677251005005</v>
      </c>
      <c r="AF29">
        <f t="shared" si="2559"/>
        <v>89.147974613051261</v>
      </c>
      <c r="AG29">
        <f t="shared" si="2559"/>
        <v>86.741206374420003</v>
      </c>
      <c r="AH29">
        <f t="shared" si="2559"/>
        <v>84.367372535111244</v>
      </c>
      <c r="AI29">
        <f t="shared" si="2559"/>
        <v>82.026473095124999</v>
      </c>
      <c r="AJ29">
        <f t="shared" si="2559"/>
        <v>79.718508054461239</v>
      </c>
      <c r="AK29">
        <f t="shared" si="2559"/>
        <v>77.443477413119993</v>
      </c>
      <c r="AL29">
        <f t="shared" si="2559"/>
        <v>75.201381171101232</v>
      </c>
      <c r="AM29">
        <f t="shared" si="2559"/>
        <v>72.992219328404985</v>
      </c>
      <c r="AN29">
        <f t="shared" si="2559"/>
        <v>70.815991885031238</v>
      </c>
      <c r="AO29">
        <f t="shared" si="2559"/>
        <v>68.672698840979976</v>
      </c>
      <c r="AP29">
        <f t="shared" si="2559"/>
        <v>66.562340196251228</v>
      </c>
      <c r="AQ29">
        <f t="shared" si="2559"/>
        <v>64.484915950844979</v>
      </c>
      <c r="AR29">
        <f t="shared" si="2559"/>
        <v>62.440426104761229</v>
      </c>
      <c r="AS29">
        <f t="shared" si="2559"/>
        <v>60.428870657999973</v>
      </c>
      <c r="AT29">
        <f t="shared" si="2559"/>
        <v>58.450249610561222</v>
      </c>
      <c r="AU29">
        <f t="shared" si="2559"/>
        <v>56.504562962444972</v>
      </c>
      <c r="AV29">
        <f t="shared" si="2559"/>
        <v>54.591810713651221</v>
      </c>
      <c r="AW29">
        <f t="shared" si="2559"/>
        <v>52.711992864179969</v>
      </c>
      <c r="AX29">
        <f t="shared" si="2559"/>
        <v>50.865109414031217</v>
      </c>
      <c r="AY29">
        <f t="shared" si="2559"/>
        <v>49.051160363204964</v>
      </c>
      <c r="AZ29">
        <f t="shared" si="2559"/>
        <v>47.270145711701211</v>
      </c>
      <c r="BA29">
        <f t="shared" si="2559"/>
        <v>45.522065459519965</v>
      </c>
      <c r="BB29">
        <f t="shared" si="2559"/>
        <v>43.806919606661211</v>
      </c>
      <c r="BC29">
        <f t="shared" si="2559"/>
        <v>42.124708153124956</v>
      </c>
      <c r="BD29">
        <f t="shared" si="2559"/>
        <v>40.475431098911208</v>
      </c>
      <c r="BE29">
        <f t="shared" si="2559"/>
        <v>38.85908844401996</v>
      </c>
      <c r="BF29">
        <f t="shared" si="2559"/>
        <v>37.275680188451204</v>
      </c>
      <c r="BG29">
        <f t="shared" si="2559"/>
        <v>35.725206332204955</v>
      </c>
      <c r="BH29">
        <f t="shared" si="2559"/>
        <v>34.207666875281198</v>
      </c>
      <c r="BI29">
        <f t="shared" si="2559"/>
        <v>32.723061817679948</v>
      </c>
      <c r="BJ29">
        <f t="shared" si="2559"/>
        <v>31.271391159401201</v>
      </c>
      <c r="BK29">
        <f t="shared" si="2559"/>
        <v>29.85265490044495</v>
      </c>
      <c r="BL29">
        <f t="shared" si="2559"/>
        <v>28.466853040811198</v>
      </c>
      <c r="BM29">
        <f t="shared" si="2559"/>
        <v>27.11398558049995</v>
      </c>
      <c r="BN29">
        <f t="shared" si="2559"/>
        <v>25.794052519511197</v>
      </c>
      <c r="BO29">
        <f t="shared" si="2559"/>
        <v>24.507053857844948</v>
      </c>
      <c r="BP29">
        <f t="shared" si="2559"/>
        <v>23.252989595501198</v>
      </c>
      <c r="BQ29">
        <f t="shared" si="2559"/>
        <v>22.031859732479948</v>
      </c>
      <c r="BR29">
        <f t="shared" si="2559"/>
        <v>20.8436642687812</v>
      </c>
      <c r="BS29">
        <f t="shared" si="2559"/>
        <v>19.688403204404949</v>
      </c>
      <c r="BT29">
        <f t="shared" ref="BT29:EE29" si="2561">0.5*$A$4*BT25*BT25</f>
        <v>18.566076539351211</v>
      </c>
      <c r="BU29">
        <f t="shared" si="2561"/>
        <v>17.47668427361997</v>
      </c>
      <c r="BV29">
        <f t="shared" si="2561"/>
        <v>16.420226407211228</v>
      </c>
      <c r="BW29">
        <f t="shared" si="2561"/>
        <v>15.396702940124987</v>
      </c>
      <c r="BX29">
        <f t="shared" si="2561"/>
        <v>14.406113872361246</v>
      </c>
      <c r="BY29">
        <f t="shared" si="2561"/>
        <v>13.448459203920004</v>
      </c>
      <c r="BZ29">
        <f t="shared" si="2561"/>
        <v>12.523738934801262</v>
      </c>
      <c r="CA29">
        <f t="shared" si="2561"/>
        <v>11.631953065005018</v>
      </c>
      <c r="CB29">
        <f t="shared" si="2561"/>
        <v>10.773101594531274</v>
      </c>
      <c r="CC29">
        <f t="shared" si="2561"/>
        <v>9.9471845233800291</v>
      </c>
      <c r="CD29">
        <f t="shared" si="2561"/>
        <v>9.1542018515512851</v>
      </c>
      <c r="CE29">
        <f t="shared" si="2561"/>
        <v>8.3941535790450388</v>
      </c>
      <c r="CF29">
        <f t="shared" si="2561"/>
        <v>7.6670397058612938</v>
      </c>
      <c r="CG29">
        <f t="shared" si="2561"/>
        <v>6.9728602320000448</v>
      </c>
      <c r="CH29">
        <f t="shared" si="2561"/>
        <v>6.3116151574612971</v>
      </c>
      <c r="CI29">
        <f t="shared" si="2561"/>
        <v>5.683304482245048</v>
      </c>
      <c r="CJ29">
        <f t="shared" si="2561"/>
        <v>5.0879282063512985</v>
      </c>
      <c r="CK29">
        <f t="shared" si="2561"/>
        <v>4.5254863297800494</v>
      </c>
      <c r="CL29">
        <f t="shared" si="2561"/>
        <v>3.9959788525312994</v>
      </c>
      <c r="CM29">
        <f t="shared" si="2561"/>
        <v>3.4994057746050489</v>
      </c>
      <c r="CN29">
        <f t="shared" si="2561"/>
        <v>3.0357670960012983</v>
      </c>
      <c r="CO29">
        <f t="shared" si="2561"/>
        <v>2.6050628167200474</v>
      </c>
      <c r="CP29">
        <f t="shared" si="2561"/>
        <v>2.2072929367612955</v>
      </c>
      <c r="CQ29">
        <f t="shared" si="2561"/>
        <v>1.8424574561250435</v>
      </c>
      <c r="CR29">
        <f t="shared" si="2561"/>
        <v>1.5105563748112913</v>
      </c>
      <c r="CS29">
        <f t="shared" si="2561"/>
        <v>1.2115896928200387</v>
      </c>
      <c r="CT29">
        <f t="shared" si="2561"/>
        <v>0.94555741015128569</v>
      </c>
      <c r="CU29">
        <f t="shared" si="2561"/>
        <v>0.71245952680503222</v>
      </c>
      <c r="CV29">
        <f t="shared" si="2561"/>
        <v>0.51229604278127838</v>
      </c>
      <c r="CW29">
        <f t="shared" si="2561"/>
        <v>0.34506695808002424</v>
      </c>
      <c r="CX29">
        <f t="shared" si="2561"/>
        <v>0.21077227270126972</v>
      </c>
      <c r="CY29">
        <f t="shared" si="2561"/>
        <v>0.10941198664501474</v>
      </c>
      <c r="CZ29">
        <f t="shared" si="2561"/>
        <v>4.0986099911259365E-2</v>
      </c>
      <c r="DA29">
        <f t="shared" si="2561"/>
        <v>5.4946125000035484E-3</v>
      </c>
      <c r="DB29">
        <f t="shared" si="2561"/>
        <v>0</v>
      </c>
      <c r="DC29">
        <f t="shared" si="2561"/>
        <v>0</v>
      </c>
      <c r="DD29">
        <f t="shared" si="2561"/>
        <v>0</v>
      </c>
      <c r="DE29">
        <f t="shared" si="2561"/>
        <v>0</v>
      </c>
      <c r="DF29">
        <f t="shared" si="2561"/>
        <v>0</v>
      </c>
      <c r="DG29">
        <f t="shared" si="2561"/>
        <v>0</v>
      </c>
      <c r="DH29">
        <f t="shared" si="2561"/>
        <v>0</v>
      </c>
      <c r="DI29">
        <f t="shared" si="2561"/>
        <v>0</v>
      </c>
      <c r="DJ29">
        <f t="shared" si="2561"/>
        <v>0</v>
      </c>
      <c r="DK29">
        <f t="shared" si="2561"/>
        <v>0</v>
      </c>
      <c r="DL29">
        <f t="shared" si="2561"/>
        <v>0</v>
      </c>
      <c r="DM29">
        <f t="shared" si="2561"/>
        <v>0</v>
      </c>
      <c r="DN29">
        <f t="shared" si="2561"/>
        <v>0</v>
      </c>
      <c r="DO29">
        <f t="shared" si="2561"/>
        <v>0</v>
      </c>
      <c r="DP29">
        <f t="shared" si="2561"/>
        <v>0</v>
      </c>
      <c r="DQ29">
        <f t="shared" si="2561"/>
        <v>0</v>
      </c>
      <c r="DR29">
        <f t="shared" si="2561"/>
        <v>0</v>
      </c>
      <c r="DS29">
        <f t="shared" si="2561"/>
        <v>0</v>
      </c>
      <c r="DT29">
        <f t="shared" si="2561"/>
        <v>0</v>
      </c>
      <c r="DU29">
        <f t="shared" si="2561"/>
        <v>0</v>
      </c>
      <c r="DV29">
        <f t="shared" si="2561"/>
        <v>0</v>
      </c>
      <c r="DW29">
        <f t="shared" si="2561"/>
        <v>0</v>
      </c>
      <c r="DX29">
        <f t="shared" si="2561"/>
        <v>0</v>
      </c>
      <c r="DY29">
        <f t="shared" si="2561"/>
        <v>0</v>
      </c>
      <c r="DZ29">
        <f t="shared" si="2561"/>
        <v>0</v>
      </c>
      <c r="EA29">
        <f t="shared" si="2561"/>
        <v>0</v>
      </c>
      <c r="EB29">
        <f t="shared" si="2561"/>
        <v>0</v>
      </c>
      <c r="EC29">
        <f t="shared" si="2561"/>
        <v>0</v>
      </c>
      <c r="ED29">
        <f t="shared" si="2561"/>
        <v>0</v>
      </c>
      <c r="EE29">
        <f t="shared" si="2561"/>
        <v>0</v>
      </c>
      <c r="EF29">
        <f t="shared" ref="EF29:GQ29" si="2562">0.5*$A$4*EF25*EF25</f>
        <v>0</v>
      </c>
      <c r="EG29">
        <f t="shared" si="2562"/>
        <v>0</v>
      </c>
      <c r="EH29">
        <f t="shared" si="2562"/>
        <v>0</v>
      </c>
      <c r="EI29">
        <f t="shared" si="2562"/>
        <v>0</v>
      </c>
      <c r="EJ29">
        <f t="shared" si="2562"/>
        <v>0</v>
      </c>
      <c r="EK29">
        <f t="shared" si="2562"/>
        <v>0</v>
      </c>
      <c r="EL29">
        <f t="shared" si="2562"/>
        <v>0</v>
      </c>
      <c r="EM29">
        <f t="shared" si="2562"/>
        <v>0</v>
      </c>
      <c r="EN29">
        <f t="shared" si="2562"/>
        <v>0</v>
      </c>
      <c r="EO29">
        <f t="shared" si="2562"/>
        <v>0</v>
      </c>
      <c r="EP29">
        <f t="shared" si="2562"/>
        <v>0</v>
      </c>
      <c r="EQ29">
        <f t="shared" si="2562"/>
        <v>0</v>
      </c>
      <c r="ER29">
        <f t="shared" si="2562"/>
        <v>0</v>
      </c>
      <c r="ES29">
        <f t="shared" si="2562"/>
        <v>0</v>
      </c>
      <c r="ET29">
        <f t="shared" si="2562"/>
        <v>0</v>
      </c>
      <c r="EU29">
        <f t="shared" si="2562"/>
        <v>0</v>
      </c>
      <c r="EV29">
        <f t="shared" si="2562"/>
        <v>0</v>
      </c>
      <c r="EW29">
        <f t="shared" si="2562"/>
        <v>0</v>
      </c>
      <c r="EX29">
        <f t="shared" si="2562"/>
        <v>0</v>
      </c>
      <c r="EY29">
        <f t="shared" si="2562"/>
        <v>0</v>
      </c>
      <c r="EZ29">
        <f t="shared" si="2562"/>
        <v>0</v>
      </c>
      <c r="FA29">
        <f t="shared" si="2562"/>
        <v>0</v>
      </c>
      <c r="FB29">
        <f t="shared" si="2562"/>
        <v>0</v>
      </c>
      <c r="FC29">
        <f t="shared" si="2562"/>
        <v>0</v>
      </c>
      <c r="FD29">
        <f t="shared" si="2562"/>
        <v>0</v>
      </c>
      <c r="FE29">
        <f t="shared" si="2562"/>
        <v>0</v>
      </c>
      <c r="FF29">
        <f t="shared" si="2562"/>
        <v>0</v>
      </c>
      <c r="FG29">
        <f t="shared" si="2562"/>
        <v>0</v>
      </c>
      <c r="FH29">
        <f t="shared" si="2562"/>
        <v>0</v>
      </c>
      <c r="FI29">
        <f t="shared" si="2562"/>
        <v>0</v>
      </c>
      <c r="FJ29">
        <f t="shared" si="2562"/>
        <v>0</v>
      </c>
      <c r="FK29">
        <f t="shared" si="2562"/>
        <v>0</v>
      </c>
      <c r="FL29">
        <f t="shared" si="2562"/>
        <v>0</v>
      </c>
      <c r="FM29">
        <f t="shared" si="2562"/>
        <v>0</v>
      </c>
      <c r="FN29">
        <f t="shared" si="2562"/>
        <v>0</v>
      </c>
      <c r="FO29">
        <f t="shared" si="2562"/>
        <v>0</v>
      </c>
      <c r="FP29">
        <f t="shared" si="2562"/>
        <v>0</v>
      </c>
      <c r="FQ29">
        <f t="shared" si="2562"/>
        <v>0</v>
      </c>
      <c r="FR29">
        <f t="shared" si="2562"/>
        <v>0</v>
      </c>
      <c r="FS29">
        <f t="shared" si="2562"/>
        <v>0</v>
      </c>
      <c r="FT29">
        <f t="shared" si="2562"/>
        <v>0</v>
      </c>
      <c r="FU29">
        <f t="shared" si="2562"/>
        <v>0</v>
      </c>
      <c r="FV29">
        <f t="shared" si="2562"/>
        <v>0</v>
      </c>
      <c r="FW29">
        <f t="shared" si="2562"/>
        <v>0</v>
      </c>
      <c r="FX29">
        <f t="shared" si="2562"/>
        <v>0</v>
      </c>
      <c r="FY29">
        <f t="shared" si="2562"/>
        <v>0</v>
      </c>
      <c r="FZ29">
        <f t="shared" si="2562"/>
        <v>0</v>
      </c>
      <c r="GA29">
        <f t="shared" si="2562"/>
        <v>0</v>
      </c>
      <c r="GB29">
        <f t="shared" si="2562"/>
        <v>0</v>
      </c>
      <c r="GC29">
        <f t="shared" si="2562"/>
        <v>0</v>
      </c>
      <c r="GD29">
        <f t="shared" si="2562"/>
        <v>0</v>
      </c>
      <c r="GE29">
        <f t="shared" si="2562"/>
        <v>0</v>
      </c>
      <c r="GF29">
        <f t="shared" si="2562"/>
        <v>0</v>
      </c>
      <c r="GG29">
        <f t="shared" si="2562"/>
        <v>0</v>
      </c>
      <c r="GH29">
        <f t="shared" si="2562"/>
        <v>0</v>
      </c>
      <c r="GI29">
        <f t="shared" si="2562"/>
        <v>0</v>
      </c>
      <c r="GJ29">
        <f t="shared" si="2562"/>
        <v>0</v>
      </c>
      <c r="GK29">
        <f t="shared" si="2562"/>
        <v>0</v>
      </c>
      <c r="GL29">
        <f t="shared" si="2562"/>
        <v>0</v>
      </c>
      <c r="GM29">
        <f t="shared" si="2562"/>
        <v>0</v>
      </c>
      <c r="GN29">
        <f t="shared" si="2562"/>
        <v>0</v>
      </c>
      <c r="GO29">
        <f t="shared" si="2562"/>
        <v>0</v>
      </c>
      <c r="GP29">
        <f t="shared" si="2562"/>
        <v>0</v>
      </c>
      <c r="GQ29">
        <f t="shared" si="2562"/>
        <v>0</v>
      </c>
      <c r="GR29">
        <f t="shared" ref="GR29:JC29" si="2563">0.5*$A$4*GR25*GR25</f>
        <v>0</v>
      </c>
      <c r="GS29">
        <f t="shared" si="2563"/>
        <v>0</v>
      </c>
      <c r="GT29">
        <f t="shared" si="2563"/>
        <v>0</v>
      </c>
      <c r="GU29">
        <f t="shared" si="2563"/>
        <v>0</v>
      </c>
      <c r="GV29">
        <f t="shared" si="2563"/>
        <v>0</v>
      </c>
      <c r="GW29">
        <f t="shared" si="2563"/>
        <v>0</v>
      </c>
      <c r="GX29">
        <f t="shared" si="2563"/>
        <v>0</v>
      </c>
      <c r="GY29">
        <f t="shared" si="2563"/>
        <v>0</v>
      </c>
      <c r="GZ29">
        <f t="shared" si="2563"/>
        <v>0</v>
      </c>
      <c r="HA29">
        <f t="shared" si="2563"/>
        <v>0</v>
      </c>
      <c r="HB29">
        <f t="shared" si="2563"/>
        <v>0</v>
      </c>
      <c r="HC29">
        <f t="shared" si="2563"/>
        <v>0</v>
      </c>
      <c r="HD29">
        <f t="shared" si="2563"/>
        <v>0</v>
      </c>
      <c r="HE29">
        <f t="shared" si="2563"/>
        <v>0</v>
      </c>
      <c r="HF29">
        <f t="shared" si="2563"/>
        <v>0</v>
      </c>
      <c r="HG29">
        <f t="shared" si="2563"/>
        <v>0</v>
      </c>
      <c r="HH29">
        <f t="shared" si="2563"/>
        <v>0</v>
      </c>
      <c r="HI29">
        <f t="shared" si="2563"/>
        <v>0</v>
      </c>
      <c r="HJ29">
        <f t="shared" si="2563"/>
        <v>0</v>
      </c>
      <c r="HK29">
        <f t="shared" si="2563"/>
        <v>0</v>
      </c>
      <c r="HL29">
        <f t="shared" si="2563"/>
        <v>0</v>
      </c>
      <c r="HM29">
        <f t="shared" si="2563"/>
        <v>0</v>
      </c>
      <c r="HN29">
        <f t="shared" si="2563"/>
        <v>0</v>
      </c>
      <c r="HO29">
        <f t="shared" si="2563"/>
        <v>0</v>
      </c>
      <c r="HP29">
        <f t="shared" si="2563"/>
        <v>0</v>
      </c>
      <c r="HQ29">
        <f t="shared" si="2563"/>
        <v>0</v>
      </c>
      <c r="HR29">
        <f t="shared" si="2563"/>
        <v>0</v>
      </c>
      <c r="HS29">
        <f t="shared" si="2563"/>
        <v>0</v>
      </c>
      <c r="HT29">
        <f t="shared" si="2563"/>
        <v>0</v>
      </c>
      <c r="HU29">
        <f t="shared" si="2563"/>
        <v>0</v>
      </c>
      <c r="HV29">
        <f t="shared" si="2563"/>
        <v>0</v>
      </c>
      <c r="HW29">
        <f t="shared" si="2563"/>
        <v>0</v>
      </c>
      <c r="HX29">
        <f t="shared" si="2563"/>
        <v>0</v>
      </c>
      <c r="HY29">
        <f t="shared" si="2563"/>
        <v>0</v>
      </c>
      <c r="HZ29">
        <f t="shared" si="2563"/>
        <v>0</v>
      </c>
      <c r="IA29">
        <f t="shared" si="2563"/>
        <v>0</v>
      </c>
      <c r="IB29">
        <f t="shared" si="2563"/>
        <v>0</v>
      </c>
      <c r="IC29">
        <f t="shared" si="2563"/>
        <v>0</v>
      </c>
      <c r="ID29">
        <f t="shared" si="2563"/>
        <v>0</v>
      </c>
      <c r="IE29">
        <f t="shared" si="2563"/>
        <v>0</v>
      </c>
      <c r="IF29">
        <f t="shared" si="2563"/>
        <v>0</v>
      </c>
      <c r="IG29">
        <f t="shared" si="2563"/>
        <v>0</v>
      </c>
      <c r="IH29">
        <f t="shared" si="2563"/>
        <v>0</v>
      </c>
      <c r="II29">
        <f t="shared" si="2563"/>
        <v>0</v>
      </c>
      <c r="IJ29">
        <f t="shared" si="2563"/>
        <v>0</v>
      </c>
      <c r="IK29">
        <f t="shared" si="2563"/>
        <v>0</v>
      </c>
      <c r="IL29">
        <f t="shared" si="2563"/>
        <v>0</v>
      </c>
      <c r="IM29">
        <f t="shared" si="2563"/>
        <v>0</v>
      </c>
      <c r="IN29">
        <f t="shared" si="2563"/>
        <v>0</v>
      </c>
      <c r="IO29">
        <f t="shared" si="2563"/>
        <v>0</v>
      </c>
      <c r="IP29">
        <f t="shared" si="2563"/>
        <v>0</v>
      </c>
      <c r="IQ29">
        <f t="shared" si="2563"/>
        <v>0</v>
      </c>
      <c r="IR29">
        <f t="shared" si="2563"/>
        <v>0</v>
      </c>
      <c r="IS29">
        <f t="shared" si="2563"/>
        <v>0</v>
      </c>
      <c r="IT29">
        <f t="shared" si="2563"/>
        <v>0</v>
      </c>
      <c r="IU29">
        <f t="shared" si="2563"/>
        <v>0</v>
      </c>
      <c r="IV29">
        <f t="shared" si="2563"/>
        <v>0</v>
      </c>
      <c r="IW29">
        <f t="shared" si="2563"/>
        <v>0</v>
      </c>
      <c r="IX29">
        <f t="shared" si="2563"/>
        <v>0</v>
      </c>
      <c r="IY29">
        <f t="shared" si="2563"/>
        <v>0</v>
      </c>
      <c r="IZ29">
        <f t="shared" si="2563"/>
        <v>0</v>
      </c>
      <c r="JA29">
        <f t="shared" si="2563"/>
        <v>0</v>
      </c>
      <c r="JB29">
        <f t="shared" si="2563"/>
        <v>0</v>
      </c>
      <c r="JC29">
        <f t="shared" si="2563"/>
        <v>0</v>
      </c>
      <c r="JD29">
        <f t="shared" ref="JD29:JT29" si="2564">0.5*$A$4*JD25*JD25</f>
        <v>0</v>
      </c>
      <c r="JE29">
        <f t="shared" si="2564"/>
        <v>0</v>
      </c>
      <c r="JF29">
        <f t="shared" si="2564"/>
        <v>0</v>
      </c>
      <c r="JG29">
        <f t="shared" si="2564"/>
        <v>0</v>
      </c>
      <c r="JH29">
        <f t="shared" si="2564"/>
        <v>0</v>
      </c>
      <c r="JI29">
        <f t="shared" si="2564"/>
        <v>0</v>
      </c>
      <c r="JJ29">
        <f t="shared" si="2564"/>
        <v>0</v>
      </c>
      <c r="JK29">
        <f t="shared" si="2564"/>
        <v>0</v>
      </c>
      <c r="JL29">
        <f t="shared" si="2564"/>
        <v>0</v>
      </c>
      <c r="JM29">
        <f t="shared" si="2564"/>
        <v>0</v>
      </c>
      <c r="JN29">
        <f t="shared" si="2564"/>
        <v>0</v>
      </c>
      <c r="JO29">
        <f t="shared" si="2564"/>
        <v>0</v>
      </c>
      <c r="JP29">
        <f t="shared" si="2564"/>
        <v>0</v>
      </c>
      <c r="JQ29">
        <f t="shared" si="2564"/>
        <v>0</v>
      </c>
      <c r="JR29">
        <f t="shared" si="2564"/>
        <v>0</v>
      </c>
      <c r="JS29">
        <f t="shared" si="2564"/>
        <v>0</v>
      </c>
      <c r="JT29">
        <f t="shared" si="2564"/>
        <v>0</v>
      </c>
      <c r="JU29">
        <f t="shared" ref="JU29:MF29" si="2565">0.5*$A$4*JU25*JU25</f>
        <v>0</v>
      </c>
      <c r="JV29">
        <f t="shared" si="2565"/>
        <v>0</v>
      </c>
      <c r="JW29">
        <f t="shared" si="2565"/>
        <v>0</v>
      </c>
      <c r="JX29">
        <f t="shared" si="2565"/>
        <v>0</v>
      </c>
      <c r="JY29">
        <f t="shared" si="2565"/>
        <v>0</v>
      </c>
      <c r="JZ29">
        <f t="shared" si="2565"/>
        <v>0</v>
      </c>
      <c r="KA29">
        <f t="shared" si="2565"/>
        <v>0</v>
      </c>
      <c r="KB29">
        <f t="shared" si="2565"/>
        <v>0</v>
      </c>
      <c r="KC29">
        <f t="shared" si="2565"/>
        <v>0</v>
      </c>
      <c r="KD29">
        <f t="shared" si="2565"/>
        <v>0</v>
      </c>
      <c r="KE29">
        <f t="shared" si="2565"/>
        <v>0</v>
      </c>
      <c r="KF29">
        <f t="shared" si="2565"/>
        <v>0</v>
      </c>
      <c r="KG29">
        <f t="shared" si="2565"/>
        <v>0</v>
      </c>
      <c r="KH29">
        <f t="shared" si="2565"/>
        <v>0</v>
      </c>
      <c r="KI29">
        <f t="shared" si="2565"/>
        <v>0</v>
      </c>
      <c r="KJ29">
        <f t="shared" si="2565"/>
        <v>0</v>
      </c>
      <c r="KK29">
        <f t="shared" si="2565"/>
        <v>0</v>
      </c>
      <c r="KL29">
        <f t="shared" si="2565"/>
        <v>0</v>
      </c>
      <c r="KM29">
        <f t="shared" si="2565"/>
        <v>0</v>
      </c>
      <c r="KN29">
        <f t="shared" si="2565"/>
        <v>0</v>
      </c>
      <c r="KO29">
        <f t="shared" si="2565"/>
        <v>0</v>
      </c>
      <c r="KP29">
        <f t="shared" si="2565"/>
        <v>0</v>
      </c>
      <c r="KQ29">
        <f t="shared" si="2565"/>
        <v>0</v>
      </c>
      <c r="KR29">
        <f t="shared" si="2565"/>
        <v>0</v>
      </c>
      <c r="KS29">
        <f t="shared" si="2565"/>
        <v>0</v>
      </c>
      <c r="KT29">
        <f t="shared" si="2565"/>
        <v>0</v>
      </c>
      <c r="KU29">
        <f t="shared" si="2565"/>
        <v>0</v>
      </c>
      <c r="KV29">
        <f t="shared" si="2565"/>
        <v>0</v>
      </c>
      <c r="KW29">
        <f t="shared" si="2565"/>
        <v>0</v>
      </c>
      <c r="KX29">
        <f t="shared" si="2565"/>
        <v>0</v>
      </c>
      <c r="KY29">
        <f t="shared" si="2565"/>
        <v>0</v>
      </c>
      <c r="KZ29">
        <f t="shared" si="2565"/>
        <v>0</v>
      </c>
      <c r="LA29">
        <f t="shared" si="2565"/>
        <v>0</v>
      </c>
      <c r="LB29">
        <f t="shared" si="2565"/>
        <v>0</v>
      </c>
      <c r="LC29">
        <f t="shared" si="2565"/>
        <v>0</v>
      </c>
      <c r="LD29">
        <f t="shared" si="2565"/>
        <v>0</v>
      </c>
      <c r="LE29">
        <f t="shared" si="2565"/>
        <v>0</v>
      </c>
      <c r="LF29">
        <f t="shared" si="2565"/>
        <v>0</v>
      </c>
      <c r="LG29">
        <f t="shared" si="2565"/>
        <v>0</v>
      </c>
      <c r="LH29">
        <f t="shared" si="2565"/>
        <v>0</v>
      </c>
      <c r="LI29">
        <f t="shared" si="2565"/>
        <v>0</v>
      </c>
      <c r="LJ29">
        <f t="shared" si="2565"/>
        <v>0</v>
      </c>
      <c r="LK29">
        <f t="shared" si="2565"/>
        <v>0</v>
      </c>
      <c r="LL29">
        <f t="shared" si="2565"/>
        <v>0</v>
      </c>
      <c r="LM29">
        <f t="shared" si="2565"/>
        <v>0</v>
      </c>
      <c r="LN29">
        <f t="shared" si="2565"/>
        <v>0</v>
      </c>
      <c r="LO29">
        <f t="shared" si="2565"/>
        <v>0</v>
      </c>
      <c r="LP29">
        <f t="shared" si="2565"/>
        <v>0</v>
      </c>
      <c r="LQ29">
        <f t="shared" si="2565"/>
        <v>0</v>
      </c>
      <c r="LR29">
        <f t="shared" si="2565"/>
        <v>0</v>
      </c>
      <c r="LS29">
        <f t="shared" si="2565"/>
        <v>0</v>
      </c>
      <c r="LT29">
        <f t="shared" si="2565"/>
        <v>0</v>
      </c>
      <c r="LU29">
        <f t="shared" si="2565"/>
        <v>0</v>
      </c>
      <c r="LV29">
        <f t="shared" si="2565"/>
        <v>0</v>
      </c>
      <c r="LW29">
        <f t="shared" si="2565"/>
        <v>0</v>
      </c>
      <c r="LX29">
        <f t="shared" si="2565"/>
        <v>0</v>
      </c>
      <c r="LY29">
        <f t="shared" si="2565"/>
        <v>0</v>
      </c>
      <c r="LZ29">
        <f t="shared" si="2565"/>
        <v>0</v>
      </c>
      <c r="MA29">
        <f t="shared" si="2565"/>
        <v>0</v>
      </c>
      <c r="MB29">
        <f t="shared" si="2565"/>
        <v>0</v>
      </c>
      <c r="MC29">
        <f t="shared" si="2565"/>
        <v>0</v>
      </c>
      <c r="MD29">
        <f t="shared" si="2565"/>
        <v>0</v>
      </c>
      <c r="ME29">
        <f t="shared" si="2565"/>
        <v>0</v>
      </c>
      <c r="MF29">
        <f t="shared" si="2565"/>
        <v>0</v>
      </c>
      <c r="MG29">
        <f t="shared" ref="MG29:OR29" si="2566">0.5*$A$4*MG25*MG25</f>
        <v>0</v>
      </c>
      <c r="MH29">
        <f t="shared" si="2566"/>
        <v>0</v>
      </c>
      <c r="MI29">
        <f t="shared" si="2566"/>
        <v>0</v>
      </c>
      <c r="MJ29">
        <f t="shared" si="2566"/>
        <v>0</v>
      </c>
      <c r="MK29">
        <f t="shared" si="2566"/>
        <v>0</v>
      </c>
      <c r="ML29">
        <f t="shared" si="2566"/>
        <v>0</v>
      </c>
      <c r="MM29">
        <f t="shared" si="2566"/>
        <v>0</v>
      </c>
      <c r="MN29">
        <f t="shared" si="2566"/>
        <v>0</v>
      </c>
      <c r="MO29">
        <f t="shared" si="2566"/>
        <v>0</v>
      </c>
      <c r="MP29">
        <f t="shared" si="2566"/>
        <v>0</v>
      </c>
      <c r="MQ29">
        <f t="shared" si="2566"/>
        <v>0</v>
      </c>
      <c r="MR29">
        <f t="shared" si="2566"/>
        <v>0</v>
      </c>
      <c r="MS29">
        <f t="shared" si="2566"/>
        <v>0</v>
      </c>
      <c r="MT29">
        <f t="shared" si="2566"/>
        <v>0</v>
      </c>
      <c r="MU29">
        <f t="shared" si="2566"/>
        <v>0</v>
      </c>
      <c r="MV29">
        <f t="shared" si="2566"/>
        <v>0</v>
      </c>
      <c r="MW29">
        <f t="shared" si="2566"/>
        <v>0</v>
      </c>
      <c r="MX29">
        <f t="shared" si="2566"/>
        <v>0</v>
      </c>
      <c r="MY29">
        <f t="shared" si="2566"/>
        <v>0</v>
      </c>
      <c r="MZ29">
        <f t="shared" si="2566"/>
        <v>0</v>
      </c>
      <c r="NA29">
        <f t="shared" si="2566"/>
        <v>0</v>
      </c>
      <c r="NB29">
        <f t="shared" si="2566"/>
        <v>0</v>
      </c>
      <c r="NC29">
        <f t="shared" si="2566"/>
        <v>0</v>
      </c>
      <c r="ND29">
        <f t="shared" si="2566"/>
        <v>0</v>
      </c>
      <c r="NE29">
        <f t="shared" si="2566"/>
        <v>0</v>
      </c>
      <c r="NF29">
        <f t="shared" si="2566"/>
        <v>0</v>
      </c>
      <c r="NG29">
        <f t="shared" si="2566"/>
        <v>0</v>
      </c>
      <c r="NH29">
        <f t="shared" si="2566"/>
        <v>0</v>
      </c>
      <c r="NI29">
        <f t="shared" si="2566"/>
        <v>0</v>
      </c>
      <c r="NJ29">
        <f t="shared" si="2566"/>
        <v>0</v>
      </c>
      <c r="NK29">
        <f t="shared" si="2566"/>
        <v>0</v>
      </c>
      <c r="NL29">
        <f t="shared" si="2566"/>
        <v>0</v>
      </c>
      <c r="NM29">
        <f t="shared" si="2566"/>
        <v>0</v>
      </c>
      <c r="NN29">
        <f t="shared" si="2566"/>
        <v>0</v>
      </c>
      <c r="NO29">
        <f t="shared" si="2566"/>
        <v>0</v>
      </c>
      <c r="NP29">
        <f t="shared" si="2566"/>
        <v>0</v>
      </c>
      <c r="NQ29">
        <f t="shared" si="2566"/>
        <v>0</v>
      </c>
      <c r="NR29">
        <f t="shared" si="2566"/>
        <v>0</v>
      </c>
      <c r="NS29">
        <f t="shared" si="2566"/>
        <v>0</v>
      </c>
      <c r="NT29">
        <f t="shared" si="2566"/>
        <v>0</v>
      </c>
      <c r="NU29">
        <f t="shared" si="2566"/>
        <v>0</v>
      </c>
      <c r="NV29">
        <f t="shared" si="2566"/>
        <v>0</v>
      </c>
      <c r="NW29">
        <f t="shared" si="2566"/>
        <v>0</v>
      </c>
      <c r="NX29">
        <f t="shared" si="2566"/>
        <v>0</v>
      </c>
      <c r="NY29">
        <f t="shared" si="2566"/>
        <v>0</v>
      </c>
      <c r="NZ29">
        <f t="shared" si="2566"/>
        <v>0</v>
      </c>
      <c r="OA29">
        <f t="shared" si="2566"/>
        <v>0</v>
      </c>
      <c r="OB29">
        <f t="shared" si="2566"/>
        <v>0</v>
      </c>
      <c r="OC29">
        <f t="shared" si="2566"/>
        <v>0</v>
      </c>
      <c r="OD29">
        <f t="shared" si="2566"/>
        <v>0</v>
      </c>
      <c r="OE29">
        <f t="shared" si="2566"/>
        <v>0</v>
      </c>
      <c r="OF29">
        <f t="shared" si="2566"/>
        <v>0</v>
      </c>
      <c r="OG29">
        <f t="shared" si="2566"/>
        <v>0</v>
      </c>
      <c r="OH29">
        <f t="shared" si="2566"/>
        <v>0</v>
      </c>
      <c r="OI29">
        <f t="shared" si="2566"/>
        <v>0</v>
      </c>
      <c r="OJ29">
        <f t="shared" si="2566"/>
        <v>0</v>
      </c>
      <c r="OK29">
        <f t="shared" si="2566"/>
        <v>0</v>
      </c>
      <c r="OL29">
        <f t="shared" si="2566"/>
        <v>0</v>
      </c>
      <c r="OM29">
        <f t="shared" si="2566"/>
        <v>0</v>
      </c>
      <c r="ON29">
        <f t="shared" si="2566"/>
        <v>0</v>
      </c>
      <c r="OO29">
        <f t="shared" si="2566"/>
        <v>0</v>
      </c>
      <c r="OP29">
        <f t="shared" si="2566"/>
        <v>0</v>
      </c>
      <c r="OQ29">
        <f t="shared" si="2566"/>
        <v>0</v>
      </c>
      <c r="OR29">
        <f t="shared" si="2566"/>
        <v>0</v>
      </c>
      <c r="OS29">
        <f t="shared" ref="OS29:RD29" si="2567">0.5*$A$4*OS25*OS25</f>
        <v>0</v>
      </c>
      <c r="OT29">
        <f t="shared" si="2567"/>
        <v>0</v>
      </c>
      <c r="OU29">
        <f t="shared" si="2567"/>
        <v>0</v>
      </c>
      <c r="OV29">
        <f t="shared" si="2567"/>
        <v>0</v>
      </c>
      <c r="OW29">
        <f t="shared" si="2567"/>
        <v>0</v>
      </c>
      <c r="OX29">
        <f t="shared" si="2567"/>
        <v>0</v>
      </c>
      <c r="OY29">
        <f t="shared" si="2567"/>
        <v>0</v>
      </c>
      <c r="OZ29">
        <f t="shared" si="2567"/>
        <v>0</v>
      </c>
      <c r="PA29">
        <f t="shared" si="2567"/>
        <v>0</v>
      </c>
      <c r="PB29">
        <f t="shared" si="2567"/>
        <v>0</v>
      </c>
      <c r="PC29">
        <f t="shared" si="2567"/>
        <v>0</v>
      </c>
      <c r="PD29">
        <f t="shared" si="2567"/>
        <v>0</v>
      </c>
      <c r="PE29">
        <f t="shared" si="2567"/>
        <v>0</v>
      </c>
      <c r="PF29">
        <f t="shared" si="2567"/>
        <v>0</v>
      </c>
      <c r="PG29">
        <f t="shared" si="2567"/>
        <v>0</v>
      </c>
      <c r="PH29">
        <f t="shared" si="2567"/>
        <v>0</v>
      </c>
      <c r="PI29">
        <f t="shared" si="2567"/>
        <v>0</v>
      </c>
      <c r="PJ29">
        <f t="shared" si="2567"/>
        <v>0</v>
      </c>
      <c r="PK29">
        <f t="shared" si="2567"/>
        <v>0</v>
      </c>
      <c r="PL29">
        <f t="shared" si="2567"/>
        <v>0</v>
      </c>
      <c r="PM29">
        <f t="shared" si="2567"/>
        <v>0</v>
      </c>
      <c r="PN29">
        <f t="shared" si="2567"/>
        <v>0</v>
      </c>
      <c r="PO29">
        <f t="shared" si="2567"/>
        <v>0</v>
      </c>
      <c r="PP29">
        <f t="shared" si="2567"/>
        <v>0</v>
      </c>
      <c r="PQ29">
        <f t="shared" si="2567"/>
        <v>0</v>
      </c>
      <c r="PR29">
        <f t="shared" si="2567"/>
        <v>0</v>
      </c>
      <c r="PS29">
        <f t="shared" si="2567"/>
        <v>0</v>
      </c>
      <c r="PT29">
        <f t="shared" si="2567"/>
        <v>0</v>
      </c>
      <c r="PU29">
        <f t="shared" si="2567"/>
        <v>0</v>
      </c>
      <c r="PV29">
        <f t="shared" si="2567"/>
        <v>0</v>
      </c>
      <c r="PW29">
        <f t="shared" si="2567"/>
        <v>0</v>
      </c>
      <c r="PX29">
        <f t="shared" si="2567"/>
        <v>0</v>
      </c>
      <c r="PY29">
        <f t="shared" si="2567"/>
        <v>0</v>
      </c>
      <c r="PZ29">
        <f t="shared" si="2567"/>
        <v>0</v>
      </c>
      <c r="QA29">
        <f t="shared" si="2567"/>
        <v>0</v>
      </c>
      <c r="QB29">
        <f t="shared" si="2567"/>
        <v>0</v>
      </c>
      <c r="QC29">
        <f t="shared" si="2567"/>
        <v>0</v>
      </c>
      <c r="QD29">
        <f t="shared" si="2567"/>
        <v>0</v>
      </c>
      <c r="QE29">
        <f t="shared" si="2567"/>
        <v>0</v>
      </c>
      <c r="QF29">
        <f t="shared" si="2567"/>
        <v>0</v>
      </c>
      <c r="QG29">
        <f t="shared" si="2567"/>
        <v>0</v>
      </c>
      <c r="QH29">
        <f t="shared" si="2567"/>
        <v>0</v>
      </c>
      <c r="QI29">
        <f t="shared" si="2567"/>
        <v>0</v>
      </c>
      <c r="QJ29">
        <f t="shared" si="2567"/>
        <v>0</v>
      </c>
      <c r="QK29">
        <f t="shared" si="2567"/>
        <v>0</v>
      </c>
      <c r="QL29">
        <f t="shared" si="2567"/>
        <v>0</v>
      </c>
      <c r="QM29">
        <f t="shared" si="2567"/>
        <v>0</v>
      </c>
      <c r="QN29">
        <f t="shared" si="2567"/>
        <v>0</v>
      </c>
      <c r="QO29">
        <f t="shared" si="2567"/>
        <v>0</v>
      </c>
      <c r="QP29">
        <f t="shared" si="2567"/>
        <v>0</v>
      </c>
      <c r="QQ29">
        <f t="shared" si="2567"/>
        <v>0</v>
      </c>
      <c r="QR29">
        <f t="shared" si="2567"/>
        <v>0</v>
      </c>
      <c r="QS29">
        <f t="shared" si="2567"/>
        <v>0</v>
      </c>
      <c r="QT29">
        <f t="shared" si="2567"/>
        <v>0</v>
      </c>
      <c r="QU29">
        <f t="shared" si="2567"/>
        <v>0</v>
      </c>
      <c r="QV29">
        <f t="shared" si="2567"/>
        <v>0</v>
      </c>
      <c r="QW29">
        <f t="shared" si="2567"/>
        <v>0</v>
      </c>
      <c r="QX29">
        <f t="shared" si="2567"/>
        <v>0</v>
      </c>
      <c r="QY29">
        <f t="shared" si="2567"/>
        <v>0</v>
      </c>
      <c r="QZ29">
        <f t="shared" si="2567"/>
        <v>0</v>
      </c>
      <c r="RA29">
        <f t="shared" si="2567"/>
        <v>0</v>
      </c>
      <c r="RB29">
        <f t="shared" si="2567"/>
        <v>0</v>
      </c>
      <c r="RC29">
        <f t="shared" si="2567"/>
        <v>0</v>
      </c>
      <c r="RD29">
        <f t="shared" si="2567"/>
        <v>0</v>
      </c>
      <c r="RE29">
        <f t="shared" ref="RE29:TC29" si="2568">0.5*$A$4*RE25*RE25</f>
        <v>0</v>
      </c>
      <c r="RF29">
        <f t="shared" si="2568"/>
        <v>0</v>
      </c>
      <c r="RG29">
        <f t="shared" si="2568"/>
        <v>0</v>
      </c>
      <c r="RH29">
        <f t="shared" si="2568"/>
        <v>0</v>
      </c>
      <c r="RI29">
        <f t="shared" si="2568"/>
        <v>0</v>
      </c>
      <c r="RJ29">
        <f t="shared" si="2568"/>
        <v>0</v>
      </c>
      <c r="RK29">
        <f t="shared" si="2568"/>
        <v>0</v>
      </c>
      <c r="RL29">
        <f t="shared" si="2568"/>
        <v>0</v>
      </c>
      <c r="RM29">
        <f t="shared" si="2568"/>
        <v>0</v>
      </c>
      <c r="RN29">
        <f t="shared" si="2568"/>
        <v>0</v>
      </c>
      <c r="RO29">
        <f t="shared" si="2568"/>
        <v>0</v>
      </c>
      <c r="RP29">
        <f t="shared" si="2568"/>
        <v>0</v>
      </c>
      <c r="RQ29">
        <f t="shared" si="2568"/>
        <v>0</v>
      </c>
      <c r="RR29">
        <f t="shared" si="2568"/>
        <v>0</v>
      </c>
      <c r="RS29">
        <f t="shared" si="2568"/>
        <v>0</v>
      </c>
      <c r="RT29">
        <f t="shared" si="2568"/>
        <v>0</v>
      </c>
      <c r="RU29">
        <f t="shared" si="2568"/>
        <v>0</v>
      </c>
      <c r="RV29">
        <f t="shared" si="2568"/>
        <v>0</v>
      </c>
      <c r="RW29">
        <f t="shared" si="2568"/>
        <v>0</v>
      </c>
      <c r="RX29">
        <f t="shared" si="2568"/>
        <v>0</v>
      </c>
      <c r="RY29">
        <f t="shared" si="2568"/>
        <v>0</v>
      </c>
      <c r="RZ29">
        <f t="shared" si="2568"/>
        <v>0</v>
      </c>
      <c r="SA29">
        <f t="shared" si="2568"/>
        <v>0</v>
      </c>
      <c r="SB29">
        <f t="shared" si="2568"/>
        <v>0</v>
      </c>
      <c r="SC29">
        <f t="shared" si="2568"/>
        <v>0</v>
      </c>
      <c r="SD29">
        <f t="shared" si="2568"/>
        <v>0</v>
      </c>
      <c r="SE29">
        <f t="shared" si="2568"/>
        <v>0</v>
      </c>
      <c r="SF29">
        <f t="shared" si="2568"/>
        <v>0</v>
      </c>
      <c r="SG29">
        <f t="shared" si="2568"/>
        <v>0</v>
      </c>
      <c r="SH29">
        <f t="shared" si="2568"/>
        <v>0</v>
      </c>
      <c r="SI29">
        <f t="shared" si="2568"/>
        <v>0</v>
      </c>
      <c r="SJ29">
        <f t="shared" si="2568"/>
        <v>0</v>
      </c>
      <c r="SK29">
        <f t="shared" si="2568"/>
        <v>0</v>
      </c>
      <c r="SL29">
        <f t="shared" si="2568"/>
        <v>0</v>
      </c>
      <c r="SM29">
        <f t="shared" si="2568"/>
        <v>0</v>
      </c>
      <c r="SN29">
        <f t="shared" si="2568"/>
        <v>0</v>
      </c>
      <c r="SO29">
        <f t="shared" si="2568"/>
        <v>0</v>
      </c>
      <c r="SP29">
        <f t="shared" si="2568"/>
        <v>0</v>
      </c>
      <c r="SQ29">
        <f t="shared" si="2568"/>
        <v>0</v>
      </c>
      <c r="SR29">
        <f t="shared" si="2568"/>
        <v>0</v>
      </c>
      <c r="SS29">
        <f t="shared" si="2568"/>
        <v>0</v>
      </c>
      <c r="ST29">
        <f t="shared" si="2568"/>
        <v>0</v>
      </c>
      <c r="SU29">
        <f t="shared" si="2568"/>
        <v>0</v>
      </c>
      <c r="SV29">
        <f t="shared" si="2568"/>
        <v>0</v>
      </c>
      <c r="SW29">
        <f t="shared" si="2568"/>
        <v>0</v>
      </c>
      <c r="SX29">
        <f t="shared" si="2568"/>
        <v>0</v>
      </c>
      <c r="SY29">
        <f t="shared" si="2568"/>
        <v>0</v>
      </c>
      <c r="SZ29">
        <f t="shared" si="2568"/>
        <v>0</v>
      </c>
      <c r="TA29">
        <f t="shared" si="2568"/>
        <v>0</v>
      </c>
      <c r="TB29">
        <f t="shared" si="2568"/>
        <v>0</v>
      </c>
      <c r="TC29">
        <f t="shared" si="2568"/>
        <v>0</v>
      </c>
      <c r="TD29">
        <f t="shared" ref="TD29:VO29" si="2569">0.5*$A$4*TD25*TD25</f>
        <v>0</v>
      </c>
      <c r="TE29">
        <f t="shared" si="2569"/>
        <v>0</v>
      </c>
      <c r="TF29">
        <f t="shared" si="2569"/>
        <v>0</v>
      </c>
      <c r="TG29">
        <f t="shared" si="2569"/>
        <v>0</v>
      </c>
      <c r="TH29">
        <f t="shared" si="2569"/>
        <v>0</v>
      </c>
      <c r="TI29">
        <f t="shared" si="2569"/>
        <v>0</v>
      </c>
      <c r="TJ29">
        <f t="shared" si="2569"/>
        <v>0</v>
      </c>
      <c r="TK29">
        <f t="shared" si="2569"/>
        <v>0</v>
      </c>
      <c r="TL29">
        <f t="shared" si="2569"/>
        <v>0</v>
      </c>
      <c r="TM29">
        <f t="shared" si="2569"/>
        <v>0</v>
      </c>
      <c r="TN29">
        <f t="shared" si="2569"/>
        <v>0</v>
      </c>
      <c r="TO29">
        <f t="shared" si="2569"/>
        <v>0</v>
      </c>
      <c r="TP29">
        <f t="shared" si="2569"/>
        <v>0</v>
      </c>
      <c r="TQ29">
        <f t="shared" si="2569"/>
        <v>0</v>
      </c>
      <c r="TR29">
        <f t="shared" si="2569"/>
        <v>0</v>
      </c>
      <c r="TS29">
        <f t="shared" si="2569"/>
        <v>0</v>
      </c>
      <c r="TT29">
        <f t="shared" si="2569"/>
        <v>0</v>
      </c>
      <c r="TU29">
        <f t="shared" si="2569"/>
        <v>0</v>
      </c>
      <c r="TV29">
        <f t="shared" si="2569"/>
        <v>0</v>
      </c>
      <c r="TW29">
        <f t="shared" si="2569"/>
        <v>0</v>
      </c>
      <c r="TX29">
        <f t="shared" si="2569"/>
        <v>0</v>
      </c>
      <c r="TY29">
        <f t="shared" si="2569"/>
        <v>0</v>
      </c>
      <c r="TZ29">
        <f t="shared" si="2569"/>
        <v>0</v>
      </c>
      <c r="UA29">
        <f t="shared" si="2569"/>
        <v>0</v>
      </c>
      <c r="UB29">
        <f t="shared" si="2569"/>
        <v>0</v>
      </c>
      <c r="UC29">
        <f t="shared" si="2569"/>
        <v>0</v>
      </c>
      <c r="UD29">
        <f t="shared" si="2569"/>
        <v>0</v>
      </c>
      <c r="UE29">
        <f t="shared" si="2569"/>
        <v>0</v>
      </c>
      <c r="UF29">
        <f t="shared" si="2569"/>
        <v>0</v>
      </c>
      <c r="UG29">
        <f t="shared" si="2569"/>
        <v>0</v>
      </c>
      <c r="UH29">
        <f t="shared" si="2569"/>
        <v>0</v>
      </c>
      <c r="UI29">
        <f t="shared" si="2569"/>
        <v>0</v>
      </c>
      <c r="UJ29">
        <f t="shared" si="2569"/>
        <v>0</v>
      </c>
      <c r="UK29">
        <f t="shared" si="2569"/>
        <v>0</v>
      </c>
      <c r="UL29">
        <f t="shared" si="2569"/>
        <v>0</v>
      </c>
      <c r="UM29">
        <f t="shared" si="2569"/>
        <v>0</v>
      </c>
      <c r="UN29">
        <f t="shared" si="2569"/>
        <v>0</v>
      </c>
      <c r="UO29">
        <f t="shared" si="2569"/>
        <v>0</v>
      </c>
      <c r="UP29">
        <f t="shared" si="2569"/>
        <v>0</v>
      </c>
      <c r="UQ29">
        <f t="shared" si="2569"/>
        <v>0</v>
      </c>
      <c r="UR29">
        <f t="shared" si="2569"/>
        <v>0</v>
      </c>
      <c r="US29">
        <f t="shared" si="2569"/>
        <v>0</v>
      </c>
      <c r="UT29">
        <f t="shared" si="2569"/>
        <v>0</v>
      </c>
      <c r="UU29">
        <f t="shared" si="2569"/>
        <v>0</v>
      </c>
      <c r="UV29">
        <f t="shared" si="2569"/>
        <v>0</v>
      </c>
      <c r="UW29">
        <f t="shared" si="2569"/>
        <v>0</v>
      </c>
      <c r="UX29">
        <f t="shared" si="2569"/>
        <v>0</v>
      </c>
      <c r="UY29">
        <f t="shared" si="2569"/>
        <v>0</v>
      </c>
      <c r="UZ29">
        <f t="shared" si="2569"/>
        <v>0</v>
      </c>
      <c r="VA29">
        <f t="shared" si="2569"/>
        <v>0</v>
      </c>
      <c r="VB29">
        <f t="shared" si="2569"/>
        <v>0</v>
      </c>
      <c r="VC29">
        <f t="shared" si="2569"/>
        <v>0</v>
      </c>
      <c r="VD29">
        <f t="shared" si="2569"/>
        <v>0</v>
      </c>
      <c r="VE29">
        <f t="shared" si="2569"/>
        <v>0</v>
      </c>
      <c r="VF29">
        <f t="shared" si="2569"/>
        <v>0</v>
      </c>
      <c r="VG29">
        <f t="shared" si="2569"/>
        <v>0</v>
      </c>
      <c r="VH29">
        <f t="shared" si="2569"/>
        <v>0</v>
      </c>
      <c r="VI29">
        <f t="shared" si="2569"/>
        <v>0</v>
      </c>
      <c r="VJ29">
        <f t="shared" si="2569"/>
        <v>0</v>
      </c>
      <c r="VK29">
        <f t="shared" si="2569"/>
        <v>0</v>
      </c>
      <c r="VL29">
        <f t="shared" si="2569"/>
        <v>0</v>
      </c>
      <c r="VM29">
        <f t="shared" si="2569"/>
        <v>0</v>
      </c>
      <c r="VN29">
        <f t="shared" si="2569"/>
        <v>0</v>
      </c>
      <c r="VO29">
        <f t="shared" si="2569"/>
        <v>0</v>
      </c>
      <c r="VP29">
        <f t="shared" ref="VP29:YA29" si="2570">0.5*$A$4*VP25*VP25</f>
        <v>0</v>
      </c>
      <c r="VQ29">
        <f t="shared" si="2570"/>
        <v>0</v>
      </c>
      <c r="VR29">
        <f t="shared" si="2570"/>
        <v>0</v>
      </c>
      <c r="VS29">
        <f t="shared" si="2570"/>
        <v>0</v>
      </c>
      <c r="VT29">
        <f t="shared" si="2570"/>
        <v>0</v>
      </c>
      <c r="VU29">
        <f t="shared" si="2570"/>
        <v>0</v>
      </c>
      <c r="VV29">
        <f t="shared" si="2570"/>
        <v>0</v>
      </c>
      <c r="VW29">
        <f t="shared" si="2570"/>
        <v>0</v>
      </c>
      <c r="VX29">
        <f t="shared" si="2570"/>
        <v>0</v>
      </c>
      <c r="VY29">
        <f t="shared" si="2570"/>
        <v>0</v>
      </c>
      <c r="VZ29">
        <f t="shared" si="2570"/>
        <v>0</v>
      </c>
      <c r="WA29">
        <f t="shared" si="2570"/>
        <v>0</v>
      </c>
      <c r="WB29">
        <f t="shared" si="2570"/>
        <v>0</v>
      </c>
      <c r="WC29">
        <f t="shared" si="2570"/>
        <v>0</v>
      </c>
      <c r="WD29">
        <f t="shared" si="2570"/>
        <v>0</v>
      </c>
      <c r="WE29">
        <f t="shared" si="2570"/>
        <v>0</v>
      </c>
      <c r="WF29">
        <f t="shared" si="2570"/>
        <v>0</v>
      </c>
      <c r="WG29">
        <f t="shared" si="2570"/>
        <v>0</v>
      </c>
      <c r="WH29">
        <f t="shared" si="2570"/>
        <v>0</v>
      </c>
      <c r="WI29">
        <f t="shared" si="2570"/>
        <v>0</v>
      </c>
      <c r="WJ29">
        <f t="shared" si="2570"/>
        <v>0</v>
      </c>
      <c r="WK29">
        <f t="shared" si="2570"/>
        <v>0</v>
      </c>
      <c r="WL29">
        <f t="shared" si="2570"/>
        <v>0</v>
      </c>
      <c r="WM29">
        <f t="shared" si="2570"/>
        <v>0</v>
      </c>
      <c r="WN29">
        <f t="shared" si="2570"/>
        <v>0</v>
      </c>
      <c r="WO29">
        <f t="shared" si="2570"/>
        <v>0</v>
      </c>
      <c r="WP29">
        <f t="shared" si="2570"/>
        <v>0</v>
      </c>
      <c r="WQ29">
        <f t="shared" si="2570"/>
        <v>0</v>
      </c>
      <c r="WR29">
        <f t="shared" si="2570"/>
        <v>0</v>
      </c>
      <c r="WS29">
        <f t="shared" si="2570"/>
        <v>0</v>
      </c>
      <c r="WT29">
        <f t="shared" si="2570"/>
        <v>0</v>
      </c>
      <c r="WU29">
        <f t="shared" si="2570"/>
        <v>0</v>
      </c>
      <c r="WV29">
        <f t="shared" si="2570"/>
        <v>0</v>
      </c>
      <c r="WW29">
        <f t="shared" si="2570"/>
        <v>0</v>
      </c>
      <c r="WX29">
        <f t="shared" si="2570"/>
        <v>0</v>
      </c>
      <c r="WY29">
        <f t="shared" si="2570"/>
        <v>0</v>
      </c>
      <c r="WZ29">
        <f t="shared" si="2570"/>
        <v>0</v>
      </c>
      <c r="XA29">
        <f t="shared" si="2570"/>
        <v>0</v>
      </c>
      <c r="XB29">
        <f t="shared" si="2570"/>
        <v>0</v>
      </c>
      <c r="XC29">
        <f t="shared" si="2570"/>
        <v>0</v>
      </c>
      <c r="XD29">
        <f t="shared" si="2570"/>
        <v>0</v>
      </c>
      <c r="XE29">
        <f t="shared" si="2570"/>
        <v>0</v>
      </c>
      <c r="XF29">
        <f t="shared" si="2570"/>
        <v>0</v>
      </c>
      <c r="XG29">
        <f t="shared" si="2570"/>
        <v>0</v>
      </c>
      <c r="XH29">
        <f t="shared" si="2570"/>
        <v>0</v>
      </c>
      <c r="XI29">
        <f t="shared" si="2570"/>
        <v>0</v>
      </c>
      <c r="XJ29">
        <f t="shared" si="2570"/>
        <v>0</v>
      </c>
      <c r="XK29">
        <f t="shared" si="2570"/>
        <v>0</v>
      </c>
      <c r="XL29">
        <f t="shared" si="2570"/>
        <v>0</v>
      </c>
      <c r="XM29">
        <f t="shared" si="2570"/>
        <v>0</v>
      </c>
      <c r="XN29">
        <f t="shared" si="2570"/>
        <v>0</v>
      </c>
      <c r="XO29">
        <f t="shared" si="2570"/>
        <v>0</v>
      </c>
      <c r="XP29">
        <f t="shared" si="2570"/>
        <v>0</v>
      </c>
      <c r="XQ29">
        <f t="shared" si="2570"/>
        <v>0</v>
      </c>
      <c r="XR29">
        <f t="shared" si="2570"/>
        <v>0</v>
      </c>
      <c r="XS29">
        <f t="shared" si="2570"/>
        <v>0</v>
      </c>
      <c r="XT29">
        <f t="shared" si="2570"/>
        <v>0</v>
      </c>
      <c r="XU29">
        <f t="shared" si="2570"/>
        <v>0</v>
      </c>
      <c r="XV29">
        <f t="shared" si="2570"/>
        <v>0</v>
      </c>
      <c r="XW29">
        <f t="shared" si="2570"/>
        <v>0</v>
      </c>
      <c r="XX29">
        <f t="shared" si="2570"/>
        <v>0</v>
      </c>
      <c r="XY29">
        <f t="shared" si="2570"/>
        <v>0</v>
      </c>
      <c r="XZ29">
        <f t="shared" si="2570"/>
        <v>0</v>
      </c>
      <c r="YA29">
        <f t="shared" si="2570"/>
        <v>0</v>
      </c>
      <c r="YB29">
        <f t="shared" ref="YB29:AAM29" si="2571">0.5*$A$4*YB25*YB25</f>
        <v>0</v>
      </c>
      <c r="YC29">
        <f t="shared" si="2571"/>
        <v>0</v>
      </c>
      <c r="YD29">
        <f t="shared" si="2571"/>
        <v>0</v>
      </c>
      <c r="YE29">
        <f t="shared" si="2571"/>
        <v>0</v>
      </c>
      <c r="YF29">
        <f t="shared" si="2571"/>
        <v>0</v>
      </c>
      <c r="YG29">
        <f t="shared" si="2571"/>
        <v>0</v>
      </c>
      <c r="YH29">
        <f t="shared" si="2571"/>
        <v>0</v>
      </c>
      <c r="YI29">
        <f t="shared" si="2571"/>
        <v>0</v>
      </c>
      <c r="YJ29">
        <f t="shared" si="2571"/>
        <v>0</v>
      </c>
      <c r="YK29">
        <f t="shared" si="2571"/>
        <v>0</v>
      </c>
      <c r="YL29">
        <f t="shared" si="2571"/>
        <v>0</v>
      </c>
      <c r="YM29">
        <f t="shared" si="2571"/>
        <v>0</v>
      </c>
      <c r="YN29">
        <f t="shared" si="2571"/>
        <v>0</v>
      </c>
      <c r="YO29">
        <f t="shared" si="2571"/>
        <v>0</v>
      </c>
      <c r="YP29">
        <f t="shared" si="2571"/>
        <v>0</v>
      </c>
      <c r="YQ29">
        <f t="shared" si="2571"/>
        <v>0</v>
      </c>
      <c r="YR29">
        <f t="shared" si="2571"/>
        <v>0</v>
      </c>
      <c r="YS29">
        <f t="shared" si="2571"/>
        <v>0</v>
      </c>
      <c r="YT29">
        <f t="shared" si="2571"/>
        <v>0</v>
      </c>
      <c r="YU29">
        <f t="shared" si="2571"/>
        <v>0</v>
      </c>
      <c r="YV29">
        <f t="shared" si="2571"/>
        <v>0</v>
      </c>
      <c r="YW29">
        <f t="shared" si="2571"/>
        <v>0</v>
      </c>
      <c r="YX29">
        <f t="shared" si="2571"/>
        <v>0</v>
      </c>
      <c r="YY29">
        <f t="shared" si="2571"/>
        <v>0</v>
      </c>
      <c r="YZ29">
        <f t="shared" si="2571"/>
        <v>0</v>
      </c>
      <c r="ZA29">
        <f t="shared" si="2571"/>
        <v>0</v>
      </c>
      <c r="ZB29">
        <f t="shared" si="2571"/>
        <v>0</v>
      </c>
      <c r="ZC29">
        <f t="shared" si="2571"/>
        <v>0</v>
      </c>
      <c r="ZD29">
        <f t="shared" si="2571"/>
        <v>0</v>
      </c>
      <c r="ZE29">
        <f t="shared" si="2571"/>
        <v>0</v>
      </c>
      <c r="ZF29">
        <f t="shared" si="2571"/>
        <v>0</v>
      </c>
      <c r="ZG29">
        <f t="shared" si="2571"/>
        <v>0</v>
      </c>
      <c r="ZH29">
        <f t="shared" si="2571"/>
        <v>0</v>
      </c>
      <c r="ZI29">
        <f t="shared" si="2571"/>
        <v>0</v>
      </c>
      <c r="ZJ29">
        <f t="shared" si="2571"/>
        <v>0</v>
      </c>
      <c r="ZK29">
        <f t="shared" si="2571"/>
        <v>0</v>
      </c>
      <c r="ZL29">
        <f t="shared" si="2571"/>
        <v>0</v>
      </c>
      <c r="ZM29">
        <f t="shared" si="2571"/>
        <v>0</v>
      </c>
      <c r="ZN29">
        <f t="shared" si="2571"/>
        <v>0</v>
      </c>
      <c r="ZO29">
        <f t="shared" si="2571"/>
        <v>0</v>
      </c>
      <c r="ZP29">
        <f t="shared" si="2571"/>
        <v>0</v>
      </c>
      <c r="ZQ29">
        <f t="shared" si="2571"/>
        <v>0</v>
      </c>
      <c r="ZR29">
        <f t="shared" si="2571"/>
        <v>0</v>
      </c>
      <c r="ZS29">
        <f t="shared" si="2571"/>
        <v>0</v>
      </c>
      <c r="ZT29">
        <f t="shared" si="2571"/>
        <v>0</v>
      </c>
      <c r="ZU29">
        <f t="shared" si="2571"/>
        <v>0</v>
      </c>
      <c r="ZV29">
        <f t="shared" si="2571"/>
        <v>0</v>
      </c>
      <c r="ZW29">
        <f t="shared" si="2571"/>
        <v>0</v>
      </c>
      <c r="ZX29">
        <f t="shared" si="2571"/>
        <v>0</v>
      </c>
      <c r="ZY29">
        <f t="shared" si="2571"/>
        <v>0</v>
      </c>
      <c r="ZZ29">
        <f t="shared" si="2571"/>
        <v>0</v>
      </c>
      <c r="AAA29">
        <f t="shared" si="2571"/>
        <v>0</v>
      </c>
      <c r="AAB29">
        <f t="shared" si="2571"/>
        <v>0</v>
      </c>
      <c r="AAC29">
        <f t="shared" si="2571"/>
        <v>0</v>
      </c>
      <c r="AAD29">
        <f t="shared" si="2571"/>
        <v>0</v>
      </c>
      <c r="AAE29">
        <f t="shared" si="2571"/>
        <v>0</v>
      </c>
      <c r="AAF29">
        <f t="shared" si="2571"/>
        <v>0</v>
      </c>
      <c r="AAG29">
        <f t="shared" si="2571"/>
        <v>0</v>
      </c>
      <c r="AAH29">
        <f t="shared" si="2571"/>
        <v>0</v>
      </c>
      <c r="AAI29">
        <f t="shared" si="2571"/>
        <v>0</v>
      </c>
      <c r="AAJ29">
        <f t="shared" si="2571"/>
        <v>0</v>
      </c>
      <c r="AAK29">
        <f t="shared" si="2571"/>
        <v>0</v>
      </c>
      <c r="AAL29">
        <f t="shared" si="2571"/>
        <v>0</v>
      </c>
      <c r="AAM29">
        <f t="shared" si="2571"/>
        <v>0</v>
      </c>
      <c r="AAN29">
        <f t="shared" ref="AAN29:ACR29" si="2572">0.5*$A$4*AAN25*AAN25</f>
        <v>0</v>
      </c>
      <c r="AAO29">
        <f t="shared" si="2572"/>
        <v>0</v>
      </c>
      <c r="AAP29">
        <f t="shared" si="2572"/>
        <v>0</v>
      </c>
      <c r="AAQ29">
        <f t="shared" si="2572"/>
        <v>0</v>
      </c>
      <c r="AAR29">
        <f t="shared" si="2572"/>
        <v>0</v>
      </c>
      <c r="AAS29">
        <f t="shared" si="2572"/>
        <v>0</v>
      </c>
      <c r="AAT29">
        <f t="shared" si="2572"/>
        <v>0</v>
      </c>
      <c r="AAU29">
        <f t="shared" si="2572"/>
        <v>0</v>
      </c>
      <c r="AAV29">
        <f t="shared" si="2572"/>
        <v>0</v>
      </c>
      <c r="AAW29">
        <f t="shared" si="2572"/>
        <v>0</v>
      </c>
      <c r="AAX29">
        <f t="shared" si="2572"/>
        <v>0</v>
      </c>
      <c r="AAY29">
        <f t="shared" si="2572"/>
        <v>0</v>
      </c>
      <c r="AAZ29">
        <f t="shared" si="2572"/>
        <v>0</v>
      </c>
      <c r="ABA29">
        <f t="shared" si="2572"/>
        <v>0</v>
      </c>
      <c r="ABB29">
        <f t="shared" si="2572"/>
        <v>0</v>
      </c>
      <c r="ABC29">
        <f t="shared" si="2572"/>
        <v>0</v>
      </c>
      <c r="ABD29">
        <f t="shared" si="2572"/>
        <v>0</v>
      </c>
      <c r="ABE29">
        <f t="shared" si="2572"/>
        <v>0</v>
      </c>
      <c r="ABF29">
        <f t="shared" si="2572"/>
        <v>0</v>
      </c>
      <c r="ABG29">
        <f t="shared" si="2572"/>
        <v>0</v>
      </c>
      <c r="ABH29">
        <f t="shared" si="2572"/>
        <v>0</v>
      </c>
      <c r="ABI29">
        <f t="shared" si="2572"/>
        <v>0</v>
      </c>
      <c r="ABJ29">
        <f t="shared" si="2572"/>
        <v>0</v>
      </c>
      <c r="ABK29">
        <f t="shared" si="2572"/>
        <v>0</v>
      </c>
      <c r="ABL29">
        <f t="shared" si="2572"/>
        <v>0</v>
      </c>
      <c r="ABM29">
        <f t="shared" si="2572"/>
        <v>0</v>
      </c>
      <c r="ABN29">
        <f t="shared" si="2572"/>
        <v>0</v>
      </c>
      <c r="ABO29">
        <f t="shared" si="2572"/>
        <v>0</v>
      </c>
      <c r="ABP29">
        <f t="shared" si="2572"/>
        <v>0</v>
      </c>
      <c r="ABQ29">
        <f t="shared" si="2572"/>
        <v>0</v>
      </c>
      <c r="ABR29">
        <f t="shared" si="2572"/>
        <v>0</v>
      </c>
      <c r="ABS29">
        <f t="shared" si="2572"/>
        <v>0</v>
      </c>
      <c r="ABT29">
        <f t="shared" si="2572"/>
        <v>0</v>
      </c>
      <c r="ABU29">
        <f t="shared" si="2572"/>
        <v>0</v>
      </c>
      <c r="ABV29">
        <f t="shared" si="2572"/>
        <v>0</v>
      </c>
      <c r="ABW29">
        <f t="shared" si="2572"/>
        <v>0</v>
      </c>
      <c r="ABX29">
        <f t="shared" si="2572"/>
        <v>0</v>
      </c>
      <c r="ABY29">
        <f t="shared" si="2572"/>
        <v>0</v>
      </c>
      <c r="ABZ29">
        <f t="shared" si="2572"/>
        <v>0</v>
      </c>
      <c r="ACA29">
        <f t="shared" si="2572"/>
        <v>0</v>
      </c>
      <c r="ACB29">
        <f t="shared" si="2572"/>
        <v>0</v>
      </c>
      <c r="ACC29">
        <f t="shared" si="2572"/>
        <v>0</v>
      </c>
      <c r="ACD29">
        <f t="shared" si="2572"/>
        <v>0</v>
      </c>
      <c r="ACE29">
        <f t="shared" si="2572"/>
        <v>0</v>
      </c>
      <c r="ACF29">
        <f t="shared" si="2572"/>
        <v>0</v>
      </c>
      <c r="ACG29">
        <f t="shared" si="2572"/>
        <v>0</v>
      </c>
      <c r="ACH29">
        <f t="shared" si="2572"/>
        <v>0</v>
      </c>
      <c r="ACI29">
        <f t="shared" si="2572"/>
        <v>0</v>
      </c>
      <c r="ACJ29">
        <f t="shared" si="2572"/>
        <v>0</v>
      </c>
      <c r="ACK29">
        <f t="shared" si="2572"/>
        <v>0</v>
      </c>
      <c r="ACL29">
        <f t="shared" si="2572"/>
        <v>0</v>
      </c>
      <c r="ACM29">
        <f t="shared" si="2572"/>
        <v>0</v>
      </c>
      <c r="ACN29">
        <f t="shared" si="2572"/>
        <v>0</v>
      </c>
      <c r="ACO29">
        <f t="shared" si="2572"/>
        <v>0</v>
      </c>
      <c r="ACP29">
        <f t="shared" si="2572"/>
        <v>0</v>
      </c>
      <c r="ACQ29">
        <f t="shared" si="2572"/>
        <v>0</v>
      </c>
      <c r="ACR29">
        <f t="shared" si="2572"/>
        <v>0</v>
      </c>
      <c r="ACS29">
        <f t="shared" ref="ACS29:AFD29" si="2573">0.5*$A$4*ACS25*ACS25</f>
        <v>0</v>
      </c>
      <c r="ACT29">
        <f t="shared" si="2573"/>
        <v>0</v>
      </c>
      <c r="ACU29">
        <f t="shared" si="2573"/>
        <v>0</v>
      </c>
      <c r="ACV29">
        <f t="shared" si="2573"/>
        <v>0</v>
      </c>
      <c r="ACW29">
        <f t="shared" si="2573"/>
        <v>0</v>
      </c>
      <c r="ACX29">
        <f t="shared" si="2573"/>
        <v>0</v>
      </c>
      <c r="ACY29">
        <f t="shared" si="2573"/>
        <v>0</v>
      </c>
      <c r="ACZ29">
        <f t="shared" si="2573"/>
        <v>0</v>
      </c>
      <c r="ADA29">
        <f t="shared" si="2573"/>
        <v>0</v>
      </c>
      <c r="ADB29">
        <f t="shared" si="2573"/>
        <v>0</v>
      </c>
      <c r="ADC29">
        <f t="shared" si="2573"/>
        <v>0</v>
      </c>
      <c r="ADD29">
        <f t="shared" si="2573"/>
        <v>0</v>
      </c>
      <c r="ADE29">
        <f t="shared" si="2573"/>
        <v>0</v>
      </c>
      <c r="ADF29">
        <f t="shared" si="2573"/>
        <v>0</v>
      </c>
      <c r="ADG29">
        <f t="shared" si="2573"/>
        <v>0</v>
      </c>
      <c r="ADH29">
        <f t="shared" si="2573"/>
        <v>0</v>
      </c>
      <c r="ADI29">
        <f t="shared" si="2573"/>
        <v>0</v>
      </c>
      <c r="ADJ29">
        <f t="shared" si="2573"/>
        <v>0</v>
      </c>
      <c r="ADK29">
        <f t="shared" si="2573"/>
        <v>0</v>
      </c>
      <c r="ADL29">
        <f t="shared" si="2573"/>
        <v>0</v>
      </c>
      <c r="ADM29">
        <f t="shared" si="2573"/>
        <v>0</v>
      </c>
      <c r="ADN29">
        <f t="shared" si="2573"/>
        <v>0</v>
      </c>
      <c r="ADO29">
        <f t="shared" si="2573"/>
        <v>0</v>
      </c>
      <c r="ADP29">
        <f t="shared" si="2573"/>
        <v>0</v>
      </c>
      <c r="ADQ29">
        <f t="shared" si="2573"/>
        <v>0</v>
      </c>
      <c r="ADR29">
        <f t="shared" si="2573"/>
        <v>0</v>
      </c>
      <c r="ADS29">
        <f t="shared" si="2573"/>
        <v>0</v>
      </c>
      <c r="ADT29">
        <f t="shared" si="2573"/>
        <v>0</v>
      </c>
      <c r="ADU29">
        <f t="shared" si="2573"/>
        <v>0</v>
      </c>
      <c r="ADV29">
        <f t="shared" si="2573"/>
        <v>0</v>
      </c>
      <c r="ADW29">
        <f t="shared" si="2573"/>
        <v>0</v>
      </c>
      <c r="ADX29">
        <f t="shared" si="2573"/>
        <v>0</v>
      </c>
      <c r="ADY29">
        <f t="shared" si="2573"/>
        <v>0</v>
      </c>
      <c r="ADZ29">
        <f t="shared" si="2573"/>
        <v>0</v>
      </c>
      <c r="AEA29">
        <f t="shared" si="2573"/>
        <v>0</v>
      </c>
      <c r="AEB29">
        <f t="shared" si="2573"/>
        <v>0</v>
      </c>
      <c r="AEC29">
        <f t="shared" si="2573"/>
        <v>0</v>
      </c>
      <c r="AED29">
        <f t="shared" si="2573"/>
        <v>0</v>
      </c>
      <c r="AEE29">
        <f t="shared" si="2573"/>
        <v>0</v>
      </c>
      <c r="AEF29">
        <f t="shared" si="2573"/>
        <v>0</v>
      </c>
      <c r="AEG29">
        <f t="shared" si="2573"/>
        <v>0</v>
      </c>
      <c r="AEH29">
        <f t="shared" si="2573"/>
        <v>0</v>
      </c>
      <c r="AEI29">
        <f t="shared" si="2573"/>
        <v>0</v>
      </c>
      <c r="AEJ29">
        <f t="shared" si="2573"/>
        <v>0</v>
      </c>
      <c r="AEK29">
        <f t="shared" si="2573"/>
        <v>0</v>
      </c>
      <c r="AEL29">
        <f t="shared" si="2573"/>
        <v>0</v>
      </c>
      <c r="AEM29">
        <f t="shared" si="2573"/>
        <v>0</v>
      </c>
      <c r="AEN29">
        <f t="shared" si="2573"/>
        <v>0</v>
      </c>
      <c r="AEO29">
        <f t="shared" si="2573"/>
        <v>0</v>
      </c>
      <c r="AEP29">
        <f t="shared" si="2573"/>
        <v>0</v>
      </c>
      <c r="AEQ29">
        <f t="shared" si="2573"/>
        <v>0</v>
      </c>
      <c r="AER29">
        <f t="shared" si="2573"/>
        <v>0</v>
      </c>
      <c r="AES29">
        <f t="shared" si="2573"/>
        <v>0</v>
      </c>
      <c r="AET29">
        <f t="shared" si="2573"/>
        <v>0</v>
      </c>
      <c r="AEU29">
        <f t="shared" si="2573"/>
        <v>0</v>
      </c>
      <c r="AEV29">
        <f t="shared" si="2573"/>
        <v>0</v>
      </c>
      <c r="AEW29">
        <f t="shared" si="2573"/>
        <v>0</v>
      </c>
      <c r="AEX29">
        <f t="shared" si="2573"/>
        <v>0</v>
      </c>
      <c r="AEY29">
        <f t="shared" si="2573"/>
        <v>0</v>
      </c>
      <c r="AEZ29">
        <f t="shared" si="2573"/>
        <v>0</v>
      </c>
      <c r="AFA29">
        <f t="shared" si="2573"/>
        <v>0</v>
      </c>
      <c r="AFB29">
        <f t="shared" si="2573"/>
        <v>0</v>
      </c>
      <c r="AFC29">
        <f t="shared" si="2573"/>
        <v>0</v>
      </c>
      <c r="AFD29">
        <f t="shared" si="2573"/>
        <v>0</v>
      </c>
      <c r="AFE29">
        <f t="shared" ref="AFE29:AHP29" si="2574">0.5*$A$4*AFE25*AFE25</f>
        <v>0</v>
      </c>
      <c r="AFF29">
        <f t="shared" si="2574"/>
        <v>0</v>
      </c>
      <c r="AFG29">
        <f t="shared" si="2574"/>
        <v>0</v>
      </c>
      <c r="AFH29">
        <f t="shared" si="2574"/>
        <v>0</v>
      </c>
      <c r="AFI29">
        <f t="shared" si="2574"/>
        <v>0</v>
      </c>
      <c r="AFJ29">
        <f t="shared" si="2574"/>
        <v>0</v>
      </c>
      <c r="AFK29">
        <f t="shared" si="2574"/>
        <v>0</v>
      </c>
      <c r="AFL29">
        <f t="shared" si="2574"/>
        <v>0</v>
      </c>
      <c r="AFM29">
        <f t="shared" si="2574"/>
        <v>0</v>
      </c>
      <c r="AFN29">
        <f t="shared" si="2574"/>
        <v>0</v>
      </c>
      <c r="AFO29">
        <f t="shared" si="2574"/>
        <v>0</v>
      </c>
      <c r="AFP29">
        <f t="shared" si="2574"/>
        <v>0</v>
      </c>
      <c r="AFQ29">
        <f t="shared" si="2574"/>
        <v>0</v>
      </c>
      <c r="AFR29">
        <f t="shared" si="2574"/>
        <v>0</v>
      </c>
      <c r="AFS29">
        <f t="shared" si="2574"/>
        <v>0</v>
      </c>
      <c r="AFT29">
        <f t="shared" si="2574"/>
        <v>0</v>
      </c>
      <c r="AFU29">
        <f t="shared" si="2574"/>
        <v>0</v>
      </c>
      <c r="AFV29">
        <f t="shared" si="2574"/>
        <v>0</v>
      </c>
      <c r="AFW29">
        <f t="shared" si="2574"/>
        <v>0</v>
      </c>
      <c r="AFX29">
        <f t="shared" si="2574"/>
        <v>0</v>
      </c>
      <c r="AFY29">
        <f t="shared" si="2574"/>
        <v>0</v>
      </c>
      <c r="AFZ29">
        <f t="shared" si="2574"/>
        <v>0</v>
      </c>
      <c r="AGA29">
        <f t="shared" si="2574"/>
        <v>0</v>
      </c>
      <c r="AGB29">
        <f t="shared" si="2574"/>
        <v>0</v>
      </c>
      <c r="AGC29">
        <f t="shared" si="2574"/>
        <v>0</v>
      </c>
      <c r="AGD29">
        <f t="shared" si="2574"/>
        <v>0</v>
      </c>
      <c r="AGE29">
        <f t="shared" si="2574"/>
        <v>0</v>
      </c>
      <c r="AGF29">
        <f t="shared" si="2574"/>
        <v>0</v>
      </c>
      <c r="AGG29">
        <f t="shared" si="2574"/>
        <v>0</v>
      </c>
      <c r="AGH29">
        <f t="shared" si="2574"/>
        <v>0</v>
      </c>
      <c r="AGI29">
        <f t="shared" si="2574"/>
        <v>0</v>
      </c>
      <c r="AGJ29">
        <f t="shared" si="2574"/>
        <v>0</v>
      </c>
      <c r="AGK29">
        <f t="shared" si="2574"/>
        <v>0</v>
      </c>
      <c r="AGL29">
        <f t="shared" si="2574"/>
        <v>0</v>
      </c>
      <c r="AGM29">
        <f t="shared" si="2574"/>
        <v>0</v>
      </c>
      <c r="AGN29">
        <f t="shared" si="2574"/>
        <v>0</v>
      </c>
      <c r="AGO29">
        <f t="shared" si="2574"/>
        <v>0</v>
      </c>
      <c r="AGP29">
        <f t="shared" si="2574"/>
        <v>0</v>
      </c>
      <c r="AGQ29">
        <f t="shared" si="2574"/>
        <v>0</v>
      </c>
      <c r="AGR29">
        <f t="shared" si="2574"/>
        <v>0</v>
      </c>
      <c r="AGS29">
        <f t="shared" si="2574"/>
        <v>0</v>
      </c>
      <c r="AGT29">
        <f t="shared" si="2574"/>
        <v>0</v>
      </c>
      <c r="AGU29">
        <f t="shared" si="2574"/>
        <v>0</v>
      </c>
      <c r="AGV29">
        <f t="shared" si="2574"/>
        <v>0</v>
      </c>
      <c r="AGW29">
        <f t="shared" si="2574"/>
        <v>0</v>
      </c>
      <c r="AGX29">
        <f t="shared" si="2574"/>
        <v>0</v>
      </c>
      <c r="AGY29">
        <f t="shared" si="2574"/>
        <v>0</v>
      </c>
      <c r="AGZ29">
        <f t="shared" si="2574"/>
        <v>0</v>
      </c>
      <c r="AHA29">
        <f t="shared" si="2574"/>
        <v>0</v>
      </c>
      <c r="AHB29">
        <f t="shared" si="2574"/>
        <v>0</v>
      </c>
      <c r="AHC29">
        <f t="shared" si="2574"/>
        <v>0</v>
      </c>
      <c r="AHD29">
        <f t="shared" si="2574"/>
        <v>0</v>
      </c>
      <c r="AHE29">
        <f t="shared" si="2574"/>
        <v>0</v>
      </c>
      <c r="AHF29">
        <f t="shared" si="2574"/>
        <v>0</v>
      </c>
      <c r="AHG29">
        <f t="shared" si="2574"/>
        <v>0</v>
      </c>
      <c r="AHH29">
        <f t="shared" si="2574"/>
        <v>0</v>
      </c>
      <c r="AHI29">
        <f t="shared" si="2574"/>
        <v>0</v>
      </c>
      <c r="AHJ29">
        <f t="shared" si="2574"/>
        <v>0</v>
      </c>
      <c r="AHK29">
        <f t="shared" si="2574"/>
        <v>0</v>
      </c>
      <c r="AHL29">
        <f t="shared" si="2574"/>
        <v>0</v>
      </c>
      <c r="AHM29">
        <f t="shared" si="2574"/>
        <v>0</v>
      </c>
      <c r="AHN29">
        <f t="shared" si="2574"/>
        <v>0</v>
      </c>
      <c r="AHO29">
        <f t="shared" si="2574"/>
        <v>0</v>
      </c>
      <c r="AHP29">
        <f t="shared" si="2574"/>
        <v>0</v>
      </c>
      <c r="AHQ29">
        <f t="shared" ref="AHQ29:AJV29" si="2575">0.5*$A$4*AHQ25*AHQ25</f>
        <v>0</v>
      </c>
      <c r="AHR29">
        <f t="shared" si="2575"/>
        <v>0</v>
      </c>
      <c r="AHS29">
        <f t="shared" si="2575"/>
        <v>0</v>
      </c>
      <c r="AHT29">
        <f t="shared" si="2575"/>
        <v>0</v>
      </c>
      <c r="AHU29">
        <f t="shared" si="2575"/>
        <v>0</v>
      </c>
      <c r="AHV29">
        <f t="shared" si="2575"/>
        <v>0</v>
      </c>
      <c r="AHW29">
        <f t="shared" si="2575"/>
        <v>0</v>
      </c>
      <c r="AHX29">
        <f t="shared" si="2575"/>
        <v>0</v>
      </c>
      <c r="AHY29">
        <f t="shared" si="2575"/>
        <v>0</v>
      </c>
      <c r="AHZ29">
        <f t="shared" si="2575"/>
        <v>0</v>
      </c>
      <c r="AIA29">
        <f t="shared" si="2575"/>
        <v>0</v>
      </c>
      <c r="AIB29">
        <f t="shared" si="2575"/>
        <v>0</v>
      </c>
      <c r="AIC29">
        <f t="shared" si="2575"/>
        <v>0</v>
      </c>
      <c r="AID29">
        <f t="shared" si="2575"/>
        <v>0</v>
      </c>
      <c r="AIE29">
        <f t="shared" si="2575"/>
        <v>0</v>
      </c>
      <c r="AIF29">
        <f t="shared" si="2575"/>
        <v>0</v>
      </c>
      <c r="AIG29">
        <f t="shared" si="2575"/>
        <v>0</v>
      </c>
      <c r="AIH29">
        <f t="shared" si="2575"/>
        <v>0</v>
      </c>
      <c r="AII29">
        <f t="shared" si="2575"/>
        <v>0</v>
      </c>
      <c r="AIJ29">
        <f t="shared" si="2575"/>
        <v>0</v>
      </c>
      <c r="AIK29">
        <f t="shared" si="2575"/>
        <v>0</v>
      </c>
      <c r="AIL29">
        <f t="shared" si="2575"/>
        <v>0</v>
      </c>
      <c r="AIM29">
        <f t="shared" si="2575"/>
        <v>0</v>
      </c>
      <c r="AIN29">
        <f t="shared" si="2575"/>
        <v>0</v>
      </c>
      <c r="AIO29">
        <f t="shared" si="2575"/>
        <v>0</v>
      </c>
      <c r="AIP29">
        <f t="shared" si="2575"/>
        <v>0</v>
      </c>
      <c r="AIQ29">
        <f t="shared" si="2575"/>
        <v>0</v>
      </c>
      <c r="AIR29">
        <f t="shared" si="2575"/>
        <v>0</v>
      </c>
      <c r="AIS29">
        <f t="shared" si="2575"/>
        <v>0</v>
      </c>
      <c r="AIT29">
        <f t="shared" si="2575"/>
        <v>0</v>
      </c>
      <c r="AIU29">
        <f t="shared" si="2575"/>
        <v>0</v>
      </c>
      <c r="AIV29">
        <f t="shared" si="2575"/>
        <v>0</v>
      </c>
      <c r="AIW29">
        <f t="shared" si="2575"/>
        <v>0</v>
      </c>
      <c r="AIX29">
        <f t="shared" si="2575"/>
        <v>0</v>
      </c>
      <c r="AIY29">
        <f t="shared" si="2575"/>
        <v>0</v>
      </c>
      <c r="AIZ29">
        <f t="shared" si="2575"/>
        <v>0</v>
      </c>
      <c r="AJA29">
        <f t="shared" si="2575"/>
        <v>0</v>
      </c>
      <c r="AJB29">
        <f t="shared" si="2575"/>
        <v>0</v>
      </c>
      <c r="AJC29">
        <f t="shared" si="2575"/>
        <v>0</v>
      </c>
      <c r="AJD29">
        <f t="shared" si="2575"/>
        <v>0</v>
      </c>
      <c r="AJE29">
        <f t="shared" si="2575"/>
        <v>0</v>
      </c>
      <c r="AJF29">
        <f t="shared" si="2575"/>
        <v>0</v>
      </c>
      <c r="AJG29">
        <f t="shared" si="2575"/>
        <v>0</v>
      </c>
      <c r="AJH29">
        <f t="shared" si="2575"/>
        <v>0</v>
      </c>
      <c r="AJI29">
        <f t="shared" si="2575"/>
        <v>0</v>
      </c>
      <c r="AJJ29">
        <f t="shared" si="2575"/>
        <v>0</v>
      </c>
      <c r="AJK29">
        <f t="shared" si="2575"/>
        <v>0</v>
      </c>
      <c r="AJL29">
        <f t="shared" si="2575"/>
        <v>0</v>
      </c>
      <c r="AJM29">
        <f t="shared" si="2575"/>
        <v>0</v>
      </c>
      <c r="AJN29">
        <f t="shared" si="2575"/>
        <v>0</v>
      </c>
      <c r="AJO29">
        <f t="shared" si="2575"/>
        <v>0</v>
      </c>
      <c r="AJP29">
        <f t="shared" si="2575"/>
        <v>0</v>
      </c>
      <c r="AJQ29">
        <f t="shared" si="2575"/>
        <v>0</v>
      </c>
      <c r="AJR29">
        <f t="shared" si="2575"/>
        <v>0</v>
      </c>
      <c r="AJS29">
        <f t="shared" si="2575"/>
        <v>0</v>
      </c>
      <c r="AJT29">
        <f t="shared" si="2575"/>
        <v>0</v>
      </c>
      <c r="AJU29">
        <f t="shared" si="2575"/>
        <v>0</v>
      </c>
      <c r="AJV29">
        <f t="shared" si="2575"/>
        <v>0</v>
      </c>
      <c r="AJW29">
        <f t="shared" ref="AJW29:AMH29" si="2576">0.5*$A$4*AJW25*AJW25</f>
        <v>0</v>
      </c>
      <c r="AJX29">
        <f t="shared" si="2576"/>
        <v>0</v>
      </c>
      <c r="AJY29">
        <f t="shared" si="2576"/>
        <v>0</v>
      </c>
      <c r="AJZ29">
        <f t="shared" si="2576"/>
        <v>0</v>
      </c>
      <c r="AKA29">
        <f t="shared" si="2576"/>
        <v>0</v>
      </c>
      <c r="AKB29">
        <f t="shared" si="2576"/>
        <v>0</v>
      </c>
      <c r="AKC29">
        <f t="shared" si="2576"/>
        <v>0</v>
      </c>
      <c r="AKD29">
        <f t="shared" si="2576"/>
        <v>0</v>
      </c>
      <c r="AKE29">
        <f t="shared" si="2576"/>
        <v>0</v>
      </c>
      <c r="AKF29">
        <f t="shared" si="2576"/>
        <v>0</v>
      </c>
      <c r="AKG29">
        <f t="shared" si="2576"/>
        <v>0</v>
      </c>
      <c r="AKH29">
        <f t="shared" si="2576"/>
        <v>0</v>
      </c>
      <c r="AKI29">
        <f t="shared" si="2576"/>
        <v>0</v>
      </c>
      <c r="AKJ29">
        <f t="shared" si="2576"/>
        <v>0</v>
      </c>
      <c r="AKK29">
        <f t="shared" si="2576"/>
        <v>0</v>
      </c>
      <c r="AKL29">
        <f t="shared" si="2576"/>
        <v>0</v>
      </c>
      <c r="AKM29">
        <f t="shared" si="2576"/>
        <v>0</v>
      </c>
      <c r="AKN29">
        <f t="shared" si="2576"/>
        <v>0</v>
      </c>
      <c r="AKO29">
        <f t="shared" si="2576"/>
        <v>0</v>
      </c>
      <c r="AKP29">
        <f t="shared" si="2576"/>
        <v>0</v>
      </c>
      <c r="AKQ29">
        <f t="shared" si="2576"/>
        <v>0</v>
      </c>
      <c r="AKR29">
        <f t="shared" si="2576"/>
        <v>0</v>
      </c>
      <c r="AKS29">
        <f t="shared" si="2576"/>
        <v>0</v>
      </c>
      <c r="AKT29">
        <f t="shared" si="2576"/>
        <v>0</v>
      </c>
      <c r="AKU29">
        <f t="shared" si="2576"/>
        <v>0</v>
      </c>
      <c r="AKV29">
        <f t="shared" si="2576"/>
        <v>0</v>
      </c>
      <c r="AKW29">
        <f t="shared" si="2576"/>
        <v>0</v>
      </c>
      <c r="AKX29">
        <f t="shared" si="2576"/>
        <v>0</v>
      </c>
      <c r="AKY29">
        <f t="shared" si="2576"/>
        <v>0</v>
      </c>
      <c r="AKZ29">
        <f t="shared" si="2576"/>
        <v>0</v>
      </c>
      <c r="ALA29">
        <f t="shared" si="2576"/>
        <v>0</v>
      </c>
      <c r="ALB29">
        <f t="shared" si="2576"/>
        <v>0</v>
      </c>
      <c r="ALC29">
        <f t="shared" si="2576"/>
        <v>0</v>
      </c>
      <c r="ALD29">
        <f t="shared" si="2576"/>
        <v>0</v>
      </c>
      <c r="ALE29">
        <f t="shared" si="2576"/>
        <v>0</v>
      </c>
      <c r="ALF29">
        <f t="shared" si="2576"/>
        <v>0</v>
      </c>
      <c r="ALG29">
        <f t="shared" si="2576"/>
        <v>0</v>
      </c>
      <c r="ALH29">
        <f t="shared" si="2576"/>
        <v>0</v>
      </c>
      <c r="ALI29">
        <f t="shared" si="2576"/>
        <v>0</v>
      </c>
      <c r="ALJ29">
        <f t="shared" si="2576"/>
        <v>0</v>
      </c>
      <c r="ALK29">
        <f t="shared" si="2576"/>
        <v>0</v>
      </c>
      <c r="ALL29">
        <f t="shared" si="2576"/>
        <v>0</v>
      </c>
      <c r="ALM29">
        <f t="shared" si="2576"/>
        <v>0</v>
      </c>
      <c r="ALN29">
        <f t="shared" si="2576"/>
        <v>0</v>
      </c>
      <c r="ALO29">
        <f t="shared" si="2576"/>
        <v>0</v>
      </c>
      <c r="ALP29">
        <f t="shared" si="2576"/>
        <v>0</v>
      </c>
      <c r="ALQ29">
        <f t="shared" si="2576"/>
        <v>0</v>
      </c>
      <c r="ALR29">
        <f t="shared" si="2576"/>
        <v>0</v>
      </c>
      <c r="ALS29">
        <f t="shared" si="2576"/>
        <v>0</v>
      </c>
      <c r="ALT29">
        <f t="shared" si="2576"/>
        <v>0</v>
      </c>
      <c r="ALU29">
        <f t="shared" si="2576"/>
        <v>0</v>
      </c>
      <c r="ALV29">
        <f t="shared" si="2576"/>
        <v>0</v>
      </c>
      <c r="ALW29">
        <f t="shared" si="2576"/>
        <v>0</v>
      </c>
      <c r="ALX29">
        <f t="shared" si="2576"/>
        <v>0</v>
      </c>
      <c r="ALY29">
        <f t="shared" si="2576"/>
        <v>0</v>
      </c>
      <c r="ALZ29">
        <f t="shared" si="2576"/>
        <v>0</v>
      </c>
      <c r="AMA29">
        <f t="shared" si="2576"/>
        <v>0</v>
      </c>
      <c r="AMB29">
        <f t="shared" si="2576"/>
        <v>0</v>
      </c>
      <c r="AMC29">
        <f t="shared" si="2576"/>
        <v>0</v>
      </c>
      <c r="AMD29">
        <f t="shared" si="2576"/>
        <v>0</v>
      </c>
      <c r="AME29">
        <f t="shared" si="2576"/>
        <v>0</v>
      </c>
      <c r="AMF29">
        <f t="shared" si="2576"/>
        <v>0</v>
      </c>
      <c r="AMG29">
        <f t="shared" si="2576"/>
        <v>0</v>
      </c>
      <c r="AMH29">
        <f t="shared" si="2576"/>
        <v>0</v>
      </c>
      <c r="AMI29">
        <f t="shared" ref="AMI29:AOT29" si="2577">0.5*$A$4*AMI25*AMI25</f>
        <v>0</v>
      </c>
      <c r="AMJ29">
        <f t="shared" si="2577"/>
        <v>0</v>
      </c>
      <c r="AMK29">
        <f t="shared" si="2577"/>
        <v>0</v>
      </c>
      <c r="AML29">
        <f t="shared" si="2577"/>
        <v>0</v>
      </c>
      <c r="AMM29">
        <f t="shared" si="2577"/>
        <v>0</v>
      </c>
      <c r="AMN29">
        <f t="shared" si="2577"/>
        <v>0</v>
      </c>
      <c r="AMO29">
        <f t="shared" si="2577"/>
        <v>0</v>
      </c>
      <c r="AMP29">
        <f t="shared" si="2577"/>
        <v>0</v>
      </c>
      <c r="AMQ29">
        <f t="shared" si="2577"/>
        <v>0</v>
      </c>
      <c r="AMR29">
        <f t="shared" si="2577"/>
        <v>0</v>
      </c>
      <c r="AMS29">
        <f t="shared" si="2577"/>
        <v>0</v>
      </c>
      <c r="AMT29">
        <f t="shared" si="2577"/>
        <v>0</v>
      </c>
      <c r="AMU29">
        <f t="shared" si="2577"/>
        <v>0</v>
      </c>
      <c r="AMV29">
        <f t="shared" si="2577"/>
        <v>0</v>
      </c>
      <c r="AMW29">
        <f t="shared" si="2577"/>
        <v>0</v>
      </c>
      <c r="AMX29">
        <f t="shared" si="2577"/>
        <v>0</v>
      </c>
      <c r="AMY29">
        <f t="shared" si="2577"/>
        <v>0</v>
      </c>
      <c r="AMZ29">
        <f t="shared" si="2577"/>
        <v>0</v>
      </c>
      <c r="ANA29">
        <f t="shared" si="2577"/>
        <v>0</v>
      </c>
      <c r="ANB29">
        <f t="shared" si="2577"/>
        <v>0</v>
      </c>
      <c r="ANC29">
        <f t="shared" si="2577"/>
        <v>0</v>
      </c>
      <c r="AND29">
        <f t="shared" si="2577"/>
        <v>0</v>
      </c>
      <c r="ANE29">
        <f t="shared" si="2577"/>
        <v>0</v>
      </c>
      <c r="ANF29">
        <f t="shared" si="2577"/>
        <v>0</v>
      </c>
      <c r="ANG29">
        <f t="shared" si="2577"/>
        <v>0</v>
      </c>
      <c r="ANH29">
        <f t="shared" si="2577"/>
        <v>0</v>
      </c>
      <c r="ANI29">
        <f t="shared" si="2577"/>
        <v>0</v>
      </c>
      <c r="ANJ29">
        <f t="shared" si="2577"/>
        <v>0</v>
      </c>
      <c r="ANK29">
        <f t="shared" si="2577"/>
        <v>0</v>
      </c>
      <c r="ANL29">
        <f t="shared" si="2577"/>
        <v>0</v>
      </c>
      <c r="ANM29">
        <f t="shared" si="2577"/>
        <v>0</v>
      </c>
      <c r="ANN29">
        <f t="shared" si="2577"/>
        <v>0</v>
      </c>
      <c r="ANO29">
        <f t="shared" si="2577"/>
        <v>0</v>
      </c>
      <c r="ANP29">
        <f t="shared" si="2577"/>
        <v>0</v>
      </c>
      <c r="ANQ29">
        <f t="shared" si="2577"/>
        <v>0</v>
      </c>
      <c r="ANR29">
        <f t="shared" si="2577"/>
        <v>0</v>
      </c>
      <c r="ANS29">
        <f t="shared" si="2577"/>
        <v>0</v>
      </c>
      <c r="ANT29">
        <f t="shared" si="2577"/>
        <v>0</v>
      </c>
      <c r="ANU29">
        <f t="shared" si="2577"/>
        <v>0</v>
      </c>
      <c r="ANV29">
        <f t="shared" si="2577"/>
        <v>0</v>
      </c>
      <c r="ANW29">
        <f t="shared" si="2577"/>
        <v>0</v>
      </c>
      <c r="ANX29">
        <f t="shared" si="2577"/>
        <v>0</v>
      </c>
      <c r="ANY29">
        <f t="shared" si="2577"/>
        <v>0</v>
      </c>
      <c r="ANZ29">
        <f t="shared" si="2577"/>
        <v>0</v>
      </c>
      <c r="AOA29">
        <f t="shared" si="2577"/>
        <v>0</v>
      </c>
      <c r="AOB29">
        <f t="shared" si="2577"/>
        <v>0</v>
      </c>
      <c r="AOC29">
        <f t="shared" si="2577"/>
        <v>0</v>
      </c>
      <c r="AOD29">
        <f t="shared" si="2577"/>
        <v>0</v>
      </c>
      <c r="AOE29">
        <f t="shared" si="2577"/>
        <v>0</v>
      </c>
      <c r="AOF29">
        <f t="shared" si="2577"/>
        <v>0</v>
      </c>
      <c r="AOG29">
        <f t="shared" si="2577"/>
        <v>0</v>
      </c>
      <c r="AOH29">
        <f t="shared" si="2577"/>
        <v>0</v>
      </c>
      <c r="AOI29">
        <f t="shared" si="2577"/>
        <v>0</v>
      </c>
      <c r="AOJ29">
        <f t="shared" si="2577"/>
        <v>0</v>
      </c>
      <c r="AOK29">
        <f t="shared" si="2577"/>
        <v>0</v>
      </c>
      <c r="AOL29">
        <f t="shared" si="2577"/>
        <v>0</v>
      </c>
      <c r="AOM29">
        <f t="shared" si="2577"/>
        <v>0</v>
      </c>
      <c r="AON29">
        <f t="shared" si="2577"/>
        <v>0</v>
      </c>
      <c r="AOO29">
        <f t="shared" si="2577"/>
        <v>0</v>
      </c>
      <c r="AOP29">
        <f t="shared" si="2577"/>
        <v>0</v>
      </c>
      <c r="AOQ29">
        <f t="shared" si="2577"/>
        <v>0</v>
      </c>
      <c r="AOR29">
        <f t="shared" si="2577"/>
        <v>0</v>
      </c>
      <c r="AOS29">
        <f t="shared" si="2577"/>
        <v>0</v>
      </c>
      <c r="AOT29">
        <f t="shared" si="2577"/>
        <v>0</v>
      </c>
      <c r="AOU29">
        <f t="shared" ref="AOU29:AQD29" si="2578">0.5*$A$4*AOU25*AOU25</f>
        <v>0</v>
      </c>
      <c r="AOV29">
        <f t="shared" si="2578"/>
        <v>0</v>
      </c>
      <c r="AOW29">
        <f t="shared" si="2578"/>
        <v>0</v>
      </c>
      <c r="AOX29">
        <f t="shared" si="2578"/>
        <v>0</v>
      </c>
      <c r="AOY29">
        <f t="shared" si="2578"/>
        <v>0</v>
      </c>
      <c r="AOZ29">
        <f t="shared" si="2578"/>
        <v>0</v>
      </c>
      <c r="APA29">
        <f t="shared" si="2578"/>
        <v>0</v>
      </c>
      <c r="APB29">
        <f t="shared" si="2578"/>
        <v>0</v>
      </c>
      <c r="APC29">
        <f t="shared" si="2578"/>
        <v>0</v>
      </c>
      <c r="APD29">
        <f t="shared" si="2578"/>
        <v>0</v>
      </c>
      <c r="APE29">
        <f t="shared" si="2578"/>
        <v>0</v>
      </c>
      <c r="APF29">
        <f t="shared" si="2578"/>
        <v>0</v>
      </c>
      <c r="APG29">
        <f t="shared" si="2578"/>
        <v>0</v>
      </c>
      <c r="APH29">
        <f t="shared" si="2578"/>
        <v>0</v>
      </c>
      <c r="API29">
        <f t="shared" si="2578"/>
        <v>0</v>
      </c>
      <c r="APJ29">
        <f t="shared" si="2578"/>
        <v>0</v>
      </c>
      <c r="APK29">
        <f t="shared" si="2578"/>
        <v>0</v>
      </c>
      <c r="APL29">
        <f t="shared" si="2578"/>
        <v>0</v>
      </c>
      <c r="APM29">
        <f t="shared" si="2578"/>
        <v>0</v>
      </c>
      <c r="APN29">
        <f t="shared" si="2578"/>
        <v>0</v>
      </c>
      <c r="APO29">
        <f t="shared" si="2578"/>
        <v>0</v>
      </c>
      <c r="APP29">
        <f t="shared" si="2578"/>
        <v>0</v>
      </c>
      <c r="APQ29">
        <f t="shared" si="2578"/>
        <v>0</v>
      </c>
      <c r="APR29">
        <f t="shared" si="2578"/>
        <v>0</v>
      </c>
      <c r="APS29">
        <f t="shared" si="2578"/>
        <v>0</v>
      </c>
      <c r="APT29">
        <f t="shared" si="2578"/>
        <v>0</v>
      </c>
      <c r="APU29">
        <f t="shared" si="2578"/>
        <v>0</v>
      </c>
      <c r="APV29">
        <f t="shared" si="2578"/>
        <v>0</v>
      </c>
      <c r="APW29">
        <f t="shared" si="2578"/>
        <v>0</v>
      </c>
      <c r="APX29">
        <f t="shared" si="2578"/>
        <v>0</v>
      </c>
      <c r="APY29">
        <f t="shared" si="2578"/>
        <v>0</v>
      </c>
      <c r="APZ29">
        <f t="shared" si="2578"/>
        <v>0</v>
      </c>
      <c r="AQA29">
        <f t="shared" si="2578"/>
        <v>0</v>
      </c>
      <c r="AQB29">
        <f t="shared" si="2578"/>
        <v>0</v>
      </c>
      <c r="AQC29">
        <f t="shared" si="2578"/>
        <v>0</v>
      </c>
      <c r="AQD29">
        <f t="shared" si="2578"/>
        <v>0</v>
      </c>
    </row>
    <row r="30" spans="2:1122" ht="45.75" customHeight="1" thickBot="1" x14ac:dyDescent="0.3">
      <c r="B30" s="150" t="s">
        <v>105</v>
      </c>
      <c r="C30" s="150"/>
      <c r="D30">
        <f>IF(D29&gt;'Summary calculation'!$E$18,1,0)</f>
        <v>0</v>
      </c>
      <c r="E30">
        <f>IF(E29&gt;'Summary calculation'!$E$18,1,0)</f>
        <v>0</v>
      </c>
      <c r="F30">
        <f>IF(F29&gt;'Summary calculation'!$E$18,1,0)</f>
        <v>0</v>
      </c>
      <c r="G30">
        <f>IF(G29&gt;'Summary calculation'!$E$18,1,0)</f>
        <v>0</v>
      </c>
      <c r="H30">
        <f>IF(H29&gt;'Summary calculation'!$E$18,1,0)</f>
        <v>0</v>
      </c>
      <c r="I30">
        <f>IF(I29&gt;'Summary calculation'!$E$18,1,0)</f>
        <v>0</v>
      </c>
      <c r="J30">
        <f>IF(J29&gt;'Summary calculation'!$E$18,1,0)</f>
        <v>0</v>
      </c>
      <c r="K30">
        <f>IF(K29&gt;'Summary calculation'!$E$18,1,0)</f>
        <v>0</v>
      </c>
      <c r="L30">
        <f>IF(L29&gt;'Summary calculation'!$E$18,1,0)</f>
        <v>0</v>
      </c>
      <c r="M30">
        <f>IF(M29&gt;'Summary calculation'!$E$18,1,0)</f>
        <v>0</v>
      </c>
      <c r="N30">
        <f>IF(N29&gt;'Summary calculation'!$E$18,1,0)</f>
        <v>0</v>
      </c>
      <c r="O30">
        <f>IF(O29&gt;'Summary calculation'!$E$18,1,0)</f>
        <v>0</v>
      </c>
      <c r="P30">
        <f>IF(P29&gt;'Summary calculation'!$E$18,1,0)</f>
        <v>0</v>
      </c>
      <c r="Q30">
        <f>IF(Q29&gt;'Summary calculation'!$E$18,1,0)</f>
        <v>0</v>
      </c>
      <c r="R30">
        <f>IF(R29&gt;'Summary calculation'!$E$18,1,0)</f>
        <v>0</v>
      </c>
      <c r="S30">
        <f>IF(S29&gt;'Summary calculation'!$E$18,1,0)</f>
        <v>0</v>
      </c>
      <c r="T30">
        <f>IF(T29&gt;'Summary calculation'!$E$18,1,0)</f>
        <v>0</v>
      </c>
      <c r="U30">
        <f>IF(U29&gt;'Summary calculation'!$E$18,1,0)</f>
        <v>0</v>
      </c>
      <c r="V30">
        <f>IF(V29&gt;'Summary calculation'!$E$18,1,0)</f>
        <v>0</v>
      </c>
      <c r="W30">
        <f>IF(W29&gt;'Summary calculation'!$E$18,1,0)</f>
        <v>0</v>
      </c>
      <c r="X30">
        <f>IF(X29&gt;'Summary calculation'!$E$18,1,0)</f>
        <v>0</v>
      </c>
      <c r="Y30">
        <f>IF(Y29&gt;'Summary calculation'!$E$18,1,0)</f>
        <v>0</v>
      </c>
      <c r="Z30">
        <f>IF(Z29&gt;'Summary calculation'!$E$18,1,0)</f>
        <v>0</v>
      </c>
      <c r="AA30">
        <f>IF(AA29&gt;'Summary calculation'!$E$18,1,0)</f>
        <v>0</v>
      </c>
      <c r="AB30">
        <f>IF(AB29&gt;'Summary calculation'!$E$18,1,0)</f>
        <v>0</v>
      </c>
      <c r="AC30">
        <f>IF(AC29&gt;'Summary calculation'!$E$18,1,0)</f>
        <v>0</v>
      </c>
      <c r="AD30">
        <f>IF(AD29&gt;'Summary calculation'!$E$18,1,0)</f>
        <v>0</v>
      </c>
      <c r="AE30">
        <f>IF(AE29&gt;'Summary calculation'!$E$18,1,0)</f>
        <v>0</v>
      </c>
      <c r="AF30">
        <f>IF(AF29&gt;'Summary calculation'!$E$18,1,0)</f>
        <v>0</v>
      </c>
      <c r="AG30">
        <f>IF(AG29&gt;'Summary calculation'!$E$18,1,0)</f>
        <v>0</v>
      </c>
      <c r="AH30">
        <f>IF(AH29&gt;'Summary calculation'!$E$18,1,0)</f>
        <v>0</v>
      </c>
      <c r="AI30">
        <f>IF(AI29&gt;'Summary calculation'!$E$18,1,0)</f>
        <v>0</v>
      </c>
      <c r="AJ30">
        <f>IF(AJ29&gt;'Summary calculation'!$E$18,1,0)</f>
        <v>0</v>
      </c>
      <c r="AK30">
        <f>IF(AK29&gt;'Summary calculation'!$E$18,1,0)</f>
        <v>0</v>
      </c>
      <c r="AL30">
        <f>IF(AL29&gt;'Summary calculation'!$E$18,1,0)</f>
        <v>0</v>
      </c>
      <c r="AM30">
        <f>IF(AM29&gt;'Summary calculation'!$E$18,1,0)</f>
        <v>0</v>
      </c>
      <c r="AN30">
        <f>IF(AN29&gt;'Summary calculation'!$E$18,1,0)</f>
        <v>0</v>
      </c>
      <c r="AO30">
        <f>IF(AO29&gt;'Summary calculation'!$E$18,1,0)</f>
        <v>0</v>
      </c>
      <c r="AP30">
        <f>IF(AP29&gt;'Summary calculation'!$E$18,1,0)</f>
        <v>0</v>
      </c>
      <c r="AQ30">
        <f>IF(AQ29&gt;'Summary calculation'!$E$18,1,0)</f>
        <v>0</v>
      </c>
      <c r="AR30">
        <f>IF(AR29&gt;'Summary calculation'!$E$18,1,0)</f>
        <v>0</v>
      </c>
      <c r="AS30">
        <f>IF(AS29&gt;'Summary calculation'!$E$18,1,0)</f>
        <v>0</v>
      </c>
      <c r="AT30">
        <f>IF(AT29&gt;'Summary calculation'!$E$18,1,0)</f>
        <v>0</v>
      </c>
      <c r="AU30">
        <f>IF(AU29&gt;'Summary calculation'!$E$18,1,0)</f>
        <v>0</v>
      </c>
      <c r="AV30">
        <f>IF(AV29&gt;'Summary calculation'!$E$18,1,0)</f>
        <v>0</v>
      </c>
      <c r="AW30">
        <f>IF(AW29&gt;'Summary calculation'!$E$18,1,0)</f>
        <v>0</v>
      </c>
      <c r="AX30">
        <f>IF(AX29&gt;'Summary calculation'!$E$18,1,0)</f>
        <v>0</v>
      </c>
      <c r="AY30">
        <f>IF(AY29&gt;'Summary calculation'!$E$18,1,0)</f>
        <v>0</v>
      </c>
      <c r="AZ30">
        <f>IF(AZ29&gt;'Summary calculation'!$E$18,1,0)</f>
        <v>0</v>
      </c>
      <c r="BA30">
        <f>IF(BA29&gt;'Summary calculation'!$E$18,1,0)</f>
        <v>0</v>
      </c>
      <c r="BB30">
        <f>IF(BB29&gt;'Summary calculation'!$E$18,1,0)</f>
        <v>0</v>
      </c>
      <c r="BC30">
        <f>IF(BC29&gt;'Summary calculation'!$E$18,1,0)</f>
        <v>0</v>
      </c>
      <c r="BD30">
        <f>IF(BD29&gt;'Summary calculation'!$E$18,1,0)</f>
        <v>0</v>
      </c>
      <c r="BE30">
        <f>IF(BE29&gt;'Summary calculation'!$E$18,1,0)</f>
        <v>0</v>
      </c>
      <c r="BF30">
        <f>IF(BF29&gt;'Summary calculation'!$E$18,1,0)</f>
        <v>0</v>
      </c>
      <c r="BG30">
        <f>IF(BG29&gt;'Summary calculation'!$E$18,1,0)</f>
        <v>0</v>
      </c>
      <c r="BH30">
        <f>IF(BH29&gt;'Summary calculation'!$E$18,1,0)</f>
        <v>0</v>
      </c>
      <c r="BI30">
        <f>IF(BI29&gt;'Summary calculation'!$E$18,1,0)</f>
        <v>0</v>
      </c>
      <c r="BJ30">
        <f>IF(BJ29&gt;'Summary calculation'!$E$18,1,0)</f>
        <v>0</v>
      </c>
      <c r="BK30">
        <f>IF(BK29&gt;'Summary calculation'!$E$18,1,0)</f>
        <v>0</v>
      </c>
      <c r="BL30">
        <f>IF(BL29&gt;'Summary calculation'!$E$18,1,0)</f>
        <v>0</v>
      </c>
      <c r="BM30">
        <f>IF(BM29&gt;'Summary calculation'!$E$18,1,0)</f>
        <v>0</v>
      </c>
      <c r="BN30">
        <f>IF(BN29&gt;'Summary calculation'!$E$18,1,0)</f>
        <v>0</v>
      </c>
      <c r="BO30">
        <f>IF(BO29&gt;'Summary calculation'!$E$18,1,0)</f>
        <v>0</v>
      </c>
      <c r="BP30">
        <f>IF(BP29&gt;'Summary calculation'!$E$18,1,0)</f>
        <v>0</v>
      </c>
      <c r="BQ30">
        <f>IF(BQ29&gt;'Summary calculation'!$E$18,1,0)</f>
        <v>0</v>
      </c>
      <c r="BR30">
        <f>IF(BR29&gt;'Summary calculation'!$E$18,1,0)</f>
        <v>0</v>
      </c>
      <c r="BS30">
        <f>IF(BS29&gt;'Summary calculation'!$E$18,1,0)</f>
        <v>0</v>
      </c>
      <c r="BT30">
        <f>IF(BT29&gt;'Summary calculation'!$E$18,1,0)</f>
        <v>0</v>
      </c>
      <c r="BU30">
        <f>IF(BU29&gt;'Summary calculation'!$E$18,1,0)</f>
        <v>0</v>
      </c>
      <c r="BV30">
        <f>IF(BV29&gt;'Summary calculation'!$E$18,1,0)</f>
        <v>0</v>
      </c>
      <c r="BW30">
        <f>IF(BW29&gt;'Summary calculation'!$E$18,1,0)</f>
        <v>0</v>
      </c>
      <c r="BX30">
        <f>IF(BX29&gt;'Summary calculation'!$E$18,1,0)</f>
        <v>0</v>
      </c>
      <c r="BY30">
        <f>IF(BY29&gt;'Summary calculation'!$E$18,1,0)</f>
        <v>0</v>
      </c>
      <c r="BZ30">
        <f>IF(BZ29&gt;'Summary calculation'!$E$18,1,0)</f>
        <v>0</v>
      </c>
      <c r="CA30">
        <f>IF(CA29&gt;'Summary calculation'!$E$18,1,0)</f>
        <v>0</v>
      </c>
      <c r="CB30">
        <f>IF(CB29&gt;'Summary calculation'!$E$18,1,0)</f>
        <v>0</v>
      </c>
      <c r="CC30">
        <f>IF(CC29&gt;'Summary calculation'!$E$18,1,0)</f>
        <v>0</v>
      </c>
      <c r="CD30">
        <f>IF(CD29&gt;'Summary calculation'!$E$18,1,0)</f>
        <v>0</v>
      </c>
      <c r="CE30">
        <f>IF(CE29&gt;'Summary calculation'!$E$18,1,0)</f>
        <v>0</v>
      </c>
      <c r="CF30">
        <f>IF(CF29&gt;'Summary calculation'!$E$18,1,0)</f>
        <v>0</v>
      </c>
      <c r="CG30">
        <f>IF(CG29&gt;'Summary calculation'!$E$18,1,0)</f>
        <v>0</v>
      </c>
      <c r="CH30">
        <f>IF(CH29&gt;'Summary calculation'!$E$18,1,0)</f>
        <v>0</v>
      </c>
      <c r="CI30">
        <f>IF(CI29&gt;'Summary calculation'!$E$18,1,0)</f>
        <v>0</v>
      </c>
      <c r="CJ30">
        <f>IF(CJ29&gt;'Summary calculation'!$E$18,1,0)</f>
        <v>0</v>
      </c>
      <c r="CK30">
        <f>IF(CK29&gt;'Summary calculation'!$E$18,1,0)</f>
        <v>0</v>
      </c>
      <c r="CL30">
        <f>IF(CL29&gt;'Summary calculation'!$E$18,1,0)</f>
        <v>0</v>
      </c>
      <c r="CM30">
        <f>IF(CM29&gt;'Summary calculation'!$E$18,1,0)</f>
        <v>0</v>
      </c>
      <c r="CN30">
        <f>IF(CN29&gt;'Summary calculation'!$E$18,1,0)</f>
        <v>0</v>
      </c>
      <c r="CO30">
        <f>IF(CO29&gt;'Summary calculation'!$E$18,1,0)</f>
        <v>0</v>
      </c>
      <c r="CP30">
        <f>IF(CP29&gt;'Summary calculation'!$E$18,1,0)</f>
        <v>0</v>
      </c>
      <c r="CQ30">
        <f>IF(CQ29&gt;'Summary calculation'!$E$18,1,0)</f>
        <v>0</v>
      </c>
      <c r="CR30">
        <f>IF(CR29&gt;'Summary calculation'!$E$18,1,0)</f>
        <v>0</v>
      </c>
      <c r="CS30">
        <f>IF(CS29&gt;'Summary calculation'!$E$18,1,0)</f>
        <v>0</v>
      </c>
      <c r="CT30">
        <f>IF(CT29&gt;'Summary calculation'!$E$18,1,0)</f>
        <v>0</v>
      </c>
      <c r="CU30">
        <f>IF(CU29&gt;'Summary calculation'!$E$18,1,0)</f>
        <v>0</v>
      </c>
      <c r="CV30">
        <f>IF(CV29&gt;'Summary calculation'!$E$18,1,0)</f>
        <v>0</v>
      </c>
      <c r="CW30">
        <f>IF(CW29&gt;'Summary calculation'!$E$18,1,0)</f>
        <v>0</v>
      </c>
      <c r="CX30">
        <f>IF(CX29&gt;'Summary calculation'!$E$18,1,0)</f>
        <v>0</v>
      </c>
      <c r="CY30">
        <f>IF(CY29&gt;'Summary calculation'!$E$18,1,0)</f>
        <v>0</v>
      </c>
      <c r="CZ30">
        <f>IF(CZ29&gt;'Summary calculation'!$E$18,1,0)</f>
        <v>0</v>
      </c>
      <c r="DA30">
        <f>IF(DA29&gt;'Summary calculation'!$E$18,1,0)</f>
        <v>0</v>
      </c>
      <c r="DB30">
        <f>IF(DB29&gt;'Summary calculation'!$E$18,1,0)</f>
        <v>0</v>
      </c>
      <c r="DC30">
        <f>IF(DC29&gt;'Summary calculation'!$E$18,1,0)</f>
        <v>0</v>
      </c>
      <c r="DD30">
        <f>IF(DD29&gt;'Summary calculation'!$E$18,1,0)</f>
        <v>0</v>
      </c>
      <c r="DE30">
        <f>IF(DE29&gt;'Summary calculation'!$E$18,1,0)</f>
        <v>0</v>
      </c>
      <c r="DF30">
        <f>IF(DF29&gt;'Summary calculation'!$E$18,1,0)</f>
        <v>0</v>
      </c>
      <c r="DG30">
        <f>IF(DG29&gt;'Summary calculation'!$E$18,1,0)</f>
        <v>0</v>
      </c>
      <c r="DH30">
        <f>IF(DH29&gt;'Summary calculation'!$E$18,1,0)</f>
        <v>0</v>
      </c>
      <c r="DI30">
        <f>IF(DI29&gt;'Summary calculation'!$E$18,1,0)</f>
        <v>0</v>
      </c>
      <c r="DJ30">
        <f>IF(DJ29&gt;'Summary calculation'!$E$18,1,0)</f>
        <v>0</v>
      </c>
      <c r="DK30">
        <f>IF(DK29&gt;'Summary calculation'!$E$18,1,0)</f>
        <v>0</v>
      </c>
      <c r="DL30">
        <f>IF(DL29&gt;'Summary calculation'!$E$18,1,0)</f>
        <v>0</v>
      </c>
      <c r="DM30">
        <f>IF(DM29&gt;'Summary calculation'!$E$18,1,0)</f>
        <v>0</v>
      </c>
      <c r="DN30">
        <f>IF(DN29&gt;'Summary calculation'!$E$18,1,0)</f>
        <v>0</v>
      </c>
      <c r="DO30">
        <f>IF(DO29&gt;'Summary calculation'!$E$18,1,0)</f>
        <v>0</v>
      </c>
      <c r="DP30">
        <f>IF(DP29&gt;'Summary calculation'!$E$18,1,0)</f>
        <v>0</v>
      </c>
      <c r="DQ30">
        <f>IF(DQ29&gt;'Summary calculation'!$E$18,1,0)</f>
        <v>0</v>
      </c>
      <c r="DR30">
        <f>IF(DR29&gt;'Summary calculation'!$E$18,1,0)</f>
        <v>0</v>
      </c>
      <c r="DS30">
        <f>IF(DS29&gt;'Summary calculation'!$E$18,1,0)</f>
        <v>0</v>
      </c>
      <c r="DT30">
        <f>IF(DT29&gt;'Summary calculation'!$E$18,1,0)</f>
        <v>0</v>
      </c>
      <c r="DU30">
        <f>IF(DU29&gt;'Summary calculation'!$E$18,1,0)</f>
        <v>0</v>
      </c>
      <c r="DV30">
        <f>IF(DV29&gt;'Summary calculation'!$E$18,1,0)</f>
        <v>0</v>
      </c>
      <c r="DW30">
        <f>IF(DW29&gt;'Summary calculation'!$E$18,1,0)</f>
        <v>0</v>
      </c>
      <c r="DX30">
        <f>IF(DX29&gt;'Summary calculation'!$E$18,1,0)</f>
        <v>0</v>
      </c>
      <c r="DY30">
        <f>IF(DY29&gt;'Summary calculation'!$E$18,1,0)</f>
        <v>0</v>
      </c>
      <c r="DZ30">
        <f>IF(DZ29&gt;'Summary calculation'!$E$18,1,0)</f>
        <v>0</v>
      </c>
      <c r="EA30">
        <f>IF(EA29&gt;'Summary calculation'!$E$18,1,0)</f>
        <v>0</v>
      </c>
      <c r="EB30">
        <f>IF(EB29&gt;'Summary calculation'!$E$18,1,0)</f>
        <v>0</v>
      </c>
      <c r="EC30">
        <f>IF(EC29&gt;'Summary calculation'!$E$18,1,0)</f>
        <v>0</v>
      </c>
      <c r="ED30">
        <f>IF(ED29&gt;'Summary calculation'!$E$18,1,0)</f>
        <v>0</v>
      </c>
      <c r="EE30">
        <f>IF(EE29&gt;'Summary calculation'!$E$18,1,0)</f>
        <v>0</v>
      </c>
      <c r="EF30">
        <f>IF(EF29&gt;'Summary calculation'!$E$18,1,0)</f>
        <v>0</v>
      </c>
      <c r="EG30">
        <f>IF(EG29&gt;'Summary calculation'!$E$18,1,0)</f>
        <v>0</v>
      </c>
      <c r="EH30">
        <f>IF(EH29&gt;'Summary calculation'!$E$18,1,0)</f>
        <v>0</v>
      </c>
      <c r="EI30">
        <f>IF(EI29&gt;'Summary calculation'!$E$18,1,0)</f>
        <v>0</v>
      </c>
      <c r="EJ30">
        <f>IF(EJ29&gt;'Summary calculation'!$E$18,1,0)</f>
        <v>0</v>
      </c>
      <c r="EK30">
        <f>IF(EK29&gt;'Summary calculation'!$E$18,1,0)</f>
        <v>0</v>
      </c>
      <c r="EL30">
        <f>IF(EL29&gt;'Summary calculation'!$E$18,1,0)</f>
        <v>0</v>
      </c>
      <c r="EM30">
        <f>IF(EM29&gt;'Summary calculation'!$E$18,1,0)</f>
        <v>0</v>
      </c>
      <c r="EN30">
        <f>IF(EN29&gt;'Summary calculation'!$E$18,1,0)</f>
        <v>0</v>
      </c>
      <c r="EO30">
        <f>IF(EO29&gt;'Summary calculation'!$E$18,1,0)</f>
        <v>0</v>
      </c>
      <c r="EP30">
        <f>IF(EP29&gt;'Summary calculation'!$E$18,1,0)</f>
        <v>0</v>
      </c>
      <c r="EQ30">
        <f>IF(EQ29&gt;'Summary calculation'!$E$18,1,0)</f>
        <v>0</v>
      </c>
      <c r="ER30">
        <f>IF(ER29&gt;'Summary calculation'!$E$18,1,0)</f>
        <v>0</v>
      </c>
      <c r="ES30">
        <f>IF(ES29&gt;'Summary calculation'!$E$18,1,0)</f>
        <v>0</v>
      </c>
      <c r="ET30">
        <f>IF(ET29&gt;'Summary calculation'!$E$18,1,0)</f>
        <v>0</v>
      </c>
      <c r="EU30">
        <f>IF(EU29&gt;'Summary calculation'!$E$18,1,0)</f>
        <v>0</v>
      </c>
      <c r="EV30">
        <f>IF(EV29&gt;'Summary calculation'!$E$18,1,0)</f>
        <v>0</v>
      </c>
      <c r="EW30">
        <f>IF(EW29&gt;'Summary calculation'!$E$18,1,0)</f>
        <v>0</v>
      </c>
      <c r="EX30">
        <f>IF(EX29&gt;'Summary calculation'!$E$18,1,0)</f>
        <v>0</v>
      </c>
      <c r="EY30">
        <f>IF(EY29&gt;'Summary calculation'!$E$18,1,0)</f>
        <v>0</v>
      </c>
      <c r="EZ30">
        <f>IF(EZ29&gt;'Summary calculation'!$E$18,1,0)</f>
        <v>0</v>
      </c>
      <c r="FA30">
        <f>IF(FA29&gt;'Summary calculation'!$E$18,1,0)</f>
        <v>0</v>
      </c>
      <c r="FB30">
        <f>IF(FB29&gt;'Summary calculation'!$E$18,1,0)</f>
        <v>0</v>
      </c>
      <c r="FC30">
        <f>IF(FC29&gt;'Summary calculation'!$E$18,1,0)</f>
        <v>0</v>
      </c>
      <c r="FD30">
        <f>IF(FD29&gt;'Summary calculation'!$E$18,1,0)</f>
        <v>0</v>
      </c>
      <c r="FE30">
        <f>IF(FE29&gt;'Summary calculation'!$E$18,1,0)</f>
        <v>0</v>
      </c>
      <c r="FF30">
        <f>IF(FF29&gt;'Summary calculation'!$E$18,1,0)</f>
        <v>0</v>
      </c>
      <c r="FG30">
        <f>IF(FG29&gt;'Summary calculation'!$E$18,1,0)</f>
        <v>0</v>
      </c>
      <c r="FH30">
        <f>IF(FH29&gt;'Summary calculation'!$E$18,1,0)</f>
        <v>0</v>
      </c>
      <c r="FI30">
        <f>IF(FI29&gt;'Summary calculation'!$E$18,1,0)</f>
        <v>0</v>
      </c>
      <c r="FJ30">
        <f>IF(FJ29&gt;'Summary calculation'!$E$18,1,0)</f>
        <v>0</v>
      </c>
      <c r="FK30">
        <f>IF(FK29&gt;'Summary calculation'!$E$18,1,0)</f>
        <v>0</v>
      </c>
      <c r="FL30">
        <f>IF(FL29&gt;'Summary calculation'!$E$18,1,0)</f>
        <v>0</v>
      </c>
      <c r="FM30">
        <f>IF(FM29&gt;'Summary calculation'!$E$18,1,0)</f>
        <v>0</v>
      </c>
      <c r="FN30">
        <f>IF(FN29&gt;'Summary calculation'!$E$18,1,0)</f>
        <v>0</v>
      </c>
      <c r="FO30">
        <f>IF(FO29&gt;'Summary calculation'!$E$18,1,0)</f>
        <v>0</v>
      </c>
      <c r="FP30">
        <f>IF(FP29&gt;'Summary calculation'!$E$18,1,0)</f>
        <v>0</v>
      </c>
      <c r="FQ30">
        <f>IF(FQ29&gt;'Summary calculation'!$E$18,1,0)</f>
        <v>0</v>
      </c>
      <c r="FR30">
        <f>IF(FR29&gt;'Summary calculation'!$E$18,1,0)</f>
        <v>0</v>
      </c>
      <c r="FS30">
        <f>IF(FS29&gt;'Summary calculation'!$E$18,1,0)</f>
        <v>0</v>
      </c>
      <c r="FT30">
        <f>IF(FT29&gt;'Summary calculation'!$E$18,1,0)</f>
        <v>0</v>
      </c>
      <c r="FU30">
        <f>IF(FU29&gt;'Summary calculation'!$E$18,1,0)</f>
        <v>0</v>
      </c>
      <c r="FV30">
        <f>IF(FV29&gt;'Summary calculation'!$E$18,1,0)</f>
        <v>0</v>
      </c>
      <c r="FW30">
        <f>IF(FW29&gt;'Summary calculation'!$E$18,1,0)</f>
        <v>0</v>
      </c>
      <c r="FX30">
        <f>IF(FX29&gt;'Summary calculation'!$E$18,1,0)</f>
        <v>0</v>
      </c>
      <c r="FY30">
        <f>IF(FY29&gt;'Summary calculation'!$E$18,1,0)</f>
        <v>0</v>
      </c>
      <c r="FZ30">
        <f>IF(FZ29&gt;'Summary calculation'!$E$18,1,0)</f>
        <v>0</v>
      </c>
      <c r="GA30">
        <f>IF(GA29&gt;'Summary calculation'!$E$18,1,0)</f>
        <v>0</v>
      </c>
      <c r="GB30">
        <f>IF(GB29&gt;'Summary calculation'!$E$18,1,0)</f>
        <v>0</v>
      </c>
      <c r="GC30">
        <f>IF(GC29&gt;'Summary calculation'!$E$18,1,0)</f>
        <v>0</v>
      </c>
      <c r="GD30">
        <f>IF(GD29&gt;'Summary calculation'!$E$18,1,0)</f>
        <v>0</v>
      </c>
      <c r="GE30">
        <f>IF(GE29&gt;'Summary calculation'!$E$18,1,0)</f>
        <v>0</v>
      </c>
      <c r="GF30">
        <f>IF(GF29&gt;'Summary calculation'!$E$18,1,0)</f>
        <v>0</v>
      </c>
      <c r="GG30">
        <f>IF(GG29&gt;'Summary calculation'!$E$18,1,0)</f>
        <v>0</v>
      </c>
      <c r="GH30">
        <f>IF(GH29&gt;'Summary calculation'!$E$18,1,0)</f>
        <v>0</v>
      </c>
      <c r="GI30">
        <f>IF(GI29&gt;'Summary calculation'!$E$18,1,0)</f>
        <v>0</v>
      </c>
      <c r="GJ30">
        <f>IF(GJ29&gt;'Summary calculation'!$E$18,1,0)</f>
        <v>0</v>
      </c>
      <c r="GK30">
        <f>IF(GK29&gt;'Summary calculation'!$E$18,1,0)</f>
        <v>0</v>
      </c>
      <c r="GL30">
        <f>IF(GL29&gt;'Summary calculation'!$E$18,1,0)</f>
        <v>0</v>
      </c>
      <c r="GM30">
        <f>IF(GM29&gt;'Summary calculation'!$E$18,1,0)</f>
        <v>0</v>
      </c>
      <c r="GN30">
        <f>IF(GN29&gt;'Summary calculation'!$E$18,1,0)</f>
        <v>0</v>
      </c>
      <c r="GO30">
        <f>IF(GO29&gt;'Summary calculation'!$E$18,1,0)</f>
        <v>0</v>
      </c>
      <c r="GP30">
        <f>IF(GP29&gt;'Summary calculation'!$E$18,1,0)</f>
        <v>0</v>
      </c>
      <c r="GQ30">
        <f>IF(GQ29&gt;'Summary calculation'!$E$18,1,0)</f>
        <v>0</v>
      </c>
      <c r="GR30">
        <f>IF(GR29&gt;'Summary calculation'!$E$18,1,0)</f>
        <v>0</v>
      </c>
      <c r="GS30">
        <f>IF(GS29&gt;'Summary calculation'!$E$18,1,0)</f>
        <v>0</v>
      </c>
      <c r="GT30">
        <f>IF(GT29&gt;'Summary calculation'!$E$18,1,0)</f>
        <v>0</v>
      </c>
      <c r="GU30">
        <f>IF(GU29&gt;'Summary calculation'!$E$18,1,0)</f>
        <v>0</v>
      </c>
      <c r="GV30">
        <f>IF(GV29&gt;'Summary calculation'!$E$18,1,0)</f>
        <v>0</v>
      </c>
      <c r="GW30">
        <f>IF(GW29&gt;'Summary calculation'!$E$18,1,0)</f>
        <v>0</v>
      </c>
      <c r="GX30">
        <f>IF(GX29&gt;'Summary calculation'!$E$18,1,0)</f>
        <v>0</v>
      </c>
      <c r="GY30">
        <f>IF(GY29&gt;'Summary calculation'!$E$18,1,0)</f>
        <v>0</v>
      </c>
      <c r="GZ30">
        <f>IF(GZ29&gt;'Summary calculation'!$E$18,1,0)</f>
        <v>0</v>
      </c>
      <c r="HA30">
        <f>IF(HA29&gt;'Summary calculation'!$E$18,1,0)</f>
        <v>0</v>
      </c>
      <c r="HB30">
        <f>IF(HB29&gt;'Summary calculation'!$E$18,1,0)</f>
        <v>0</v>
      </c>
      <c r="HC30">
        <f>IF(HC29&gt;'Summary calculation'!$E$18,1,0)</f>
        <v>0</v>
      </c>
      <c r="HD30">
        <f>IF(HD29&gt;'Summary calculation'!$E$18,1,0)</f>
        <v>0</v>
      </c>
      <c r="HE30">
        <f>IF(HE29&gt;'Summary calculation'!$E$18,1,0)</f>
        <v>0</v>
      </c>
      <c r="HF30">
        <f>IF(HF29&gt;'Summary calculation'!$E$18,1,0)</f>
        <v>0</v>
      </c>
      <c r="HG30">
        <f>IF(HG29&gt;'Summary calculation'!$E$18,1,0)</f>
        <v>0</v>
      </c>
      <c r="HH30">
        <f>IF(HH29&gt;'Summary calculation'!$E$18,1,0)</f>
        <v>0</v>
      </c>
      <c r="HI30">
        <f>IF(HI29&gt;'Summary calculation'!$E$18,1,0)</f>
        <v>0</v>
      </c>
      <c r="HJ30">
        <f>IF(HJ29&gt;'Summary calculation'!$E$18,1,0)</f>
        <v>0</v>
      </c>
      <c r="HK30">
        <f>IF(HK29&gt;'Summary calculation'!$E$18,1,0)</f>
        <v>0</v>
      </c>
      <c r="HL30">
        <f>IF(HL29&gt;'Summary calculation'!$E$18,1,0)</f>
        <v>0</v>
      </c>
      <c r="HM30">
        <f>IF(HM29&gt;'Summary calculation'!$E$18,1,0)</f>
        <v>0</v>
      </c>
      <c r="HN30">
        <f>IF(HN29&gt;'Summary calculation'!$E$18,1,0)</f>
        <v>0</v>
      </c>
      <c r="HO30">
        <f>IF(HO29&gt;'Summary calculation'!$E$18,1,0)</f>
        <v>0</v>
      </c>
      <c r="HP30">
        <f>IF(HP29&gt;'Summary calculation'!$E$18,1,0)</f>
        <v>0</v>
      </c>
      <c r="HQ30">
        <f>IF(HQ29&gt;'Summary calculation'!$E$18,1,0)</f>
        <v>0</v>
      </c>
      <c r="HR30">
        <f>IF(HR29&gt;'Summary calculation'!$E$18,1,0)</f>
        <v>0</v>
      </c>
      <c r="HS30">
        <f>IF(HS29&gt;'Summary calculation'!$E$18,1,0)</f>
        <v>0</v>
      </c>
      <c r="HT30">
        <f>IF(HT29&gt;'Summary calculation'!$E$18,1,0)</f>
        <v>0</v>
      </c>
      <c r="HU30">
        <f>IF(HU29&gt;'Summary calculation'!$E$18,1,0)</f>
        <v>0</v>
      </c>
      <c r="HV30">
        <f>IF(HV29&gt;'Summary calculation'!$E$18,1,0)</f>
        <v>0</v>
      </c>
      <c r="HW30">
        <f>IF(HW29&gt;'Summary calculation'!$E$18,1,0)</f>
        <v>0</v>
      </c>
      <c r="HX30">
        <f>IF(HX29&gt;'Summary calculation'!$E$18,1,0)</f>
        <v>0</v>
      </c>
      <c r="HY30">
        <f>IF(HY29&gt;'Summary calculation'!$E$18,1,0)</f>
        <v>0</v>
      </c>
      <c r="HZ30">
        <f>IF(HZ29&gt;'Summary calculation'!$E$18,1,0)</f>
        <v>0</v>
      </c>
      <c r="IA30">
        <f>IF(IA29&gt;'Summary calculation'!$E$18,1,0)</f>
        <v>0</v>
      </c>
      <c r="IB30">
        <f>IF(IB29&gt;'Summary calculation'!$E$18,1,0)</f>
        <v>0</v>
      </c>
      <c r="IC30">
        <f>IF(IC29&gt;'Summary calculation'!$E$18,1,0)</f>
        <v>0</v>
      </c>
      <c r="ID30">
        <f>IF(ID29&gt;'Summary calculation'!$E$18,1,0)</f>
        <v>0</v>
      </c>
      <c r="IE30">
        <f>IF(IE29&gt;'Summary calculation'!$E$18,1,0)</f>
        <v>0</v>
      </c>
      <c r="IF30">
        <f>IF(IF29&gt;'Summary calculation'!$E$18,1,0)</f>
        <v>0</v>
      </c>
      <c r="IG30">
        <f>IF(IG29&gt;'Summary calculation'!$E$18,1,0)</f>
        <v>0</v>
      </c>
      <c r="IH30">
        <f>IF(IH29&gt;'Summary calculation'!$E$18,1,0)</f>
        <v>0</v>
      </c>
      <c r="II30">
        <f>IF(II29&gt;'Summary calculation'!$E$18,1,0)</f>
        <v>0</v>
      </c>
      <c r="IJ30">
        <f>IF(IJ29&gt;'Summary calculation'!$E$18,1,0)</f>
        <v>0</v>
      </c>
      <c r="IK30">
        <f>IF(IK29&gt;'Summary calculation'!$E$18,1,0)</f>
        <v>0</v>
      </c>
      <c r="IL30">
        <f>IF(IL29&gt;'Summary calculation'!$E$18,1,0)</f>
        <v>0</v>
      </c>
      <c r="IM30">
        <f>IF(IM29&gt;'Summary calculation'!$E$18,1,0)</f>
        <v>0</v>
      </c>
      <c r="IN30">
        <f>IF(IN29&gt;'Summary calculation'!$E$18,1,0)</f>
        <v>0</v>
      </c>
      <c r="IO30">
        <f>IF(IO29&gt;'Summary calculation'!$E$18,1,0)</f>
        <v>0</v>
      </c>
      <c r="IP30">
        <f>IF(IP29&gt;'Summary calculation'!$E$18,1,0)</f>
        <v>0</v>
      </c>
      <c r="IQ30">
        <f>IF(IQ29&gt;'Summary calculation'!$E$18,1,0)</f>
        <v>0</v>
      </c>
      <c r="IR30">
        <f>IF(IR29&gt;'Summary calculation'!$E$18,1,0)</f>
        <v>0</v>
      </c>
      <c r="IS30">
        <f>IF(IS29&gt;'Summary calculation'!$E$18,1,0)</f>
        <v>0</v>
      </c>
      <c r="IT30">
        <f>IF(IT29&gt;'Summary calculation'!$E$18,1,0)</f>
        <v>0</v>
      </c>
      <c r="IU30">
        <f>IF(IU29&gt;'Summary calculation'!$E$18,1,0)</f>
        <v>0</v>
      </c>
      <c r="IV30">
        <f>IF(IV29&gt;'Summary calculation'!$E$18,1,0)</f>
        <v>0</v>
      </c>
      <c r="IW30">
        <f>IF(IW29&gt;'Summary calculation'!$E$18,1,0)</f>
        <v>0</v>
      </c>
      <c r="IX30">
        <f>IF(IX29&gt;'Summary calculation'!$E$18,1,0)</f>
        <v>0</v>
      </c>
      <c r="IY30">
        <f>IF(IY29&gt;'Summary calculation'!$E$18,1,0)</f>
        <v>0</v>
      </c>
      <c r="IZ30">
        <f>IF(IZ29&gt;'Summary calculation'!$E$18,1,0)</f>
        <v>0</v>
      </c>
      <c r="JA30">
        <f>IF(JA29&gt;'Summary calculation'!$E$18,1,0)</f>
        <v>0</v>
      </c>
      <c r="JB30">
        <f>IF(JB29&gt;'Summary calculation'!$E$18,1,0)</f>
        <v>0</v>
      </c>
      <c r="JC30">
        <f>IF(JC29&gt;'Summary calculation'!$E$18,1,0)</f>
        <v>0</v>
      </c>
      <c r="JD30">
        <f>IF(JD29&gt;'Summary calculation'!$E$18,1,0)</f>
        <v>0</v>
      </c>
      <c r="JE30">
        <f>IF(JE29&gt;'Summary calculation'!$E$18,1,0)</f>
        <v>0</v>
      </c>
      <c r="JF30">
        <f>IF(JF29&gt;'Summary calculation'!$E$18,1,0)</f>
        <v>0</v>
      </c>
      <c r="JG30">
        <f>IF(JG29&gt;'Summary calculation'!$E$18,1,0)</f>
        <v>0</v>
      </c>
      <c r="JH30">
        <f>IF(JH29&gt;'Summary calculation'!$E$18,1,0)</f>
        <v>0</v>
      </c>
      <c r="JI30">
        <f>IF(JI29&gt;'Summary calculation'!$E$18,1,0)</f>
        <v>0</v>
      </c>
      <c r="JJ30">
        <f>IF(JJ29&gt;'Summary calculation'!$E$18,1,0)</f>
        <v>0</v>
      </c>
      <c r="JK30">
        <f>IF(JK29&gt;'Summary calculation'!$E$18,1,0)</f>
        <v>0</v>
      </c>
      <c r="JL30">
        <f>IF(JL29&gt;'Summary calculation'!$E$18,1,0)</f>
        <v>0</v>
      </c>
      <c r="JM30">
        <f>IF(JM29&gt;'Summary calculation'!$E$18,1,0)</f>
        <v>0</v>
      </c>
      <c r="JN30">
        <f>IF(JN29&gt;'Summary calculation'!$E$18,1,0)</f>
        <v>0</v>
      </c>
      <c r="JO30">
        <f>IF(JO29&gt;'Summary calculation'!$E$18,1,0)</f>
        <v>0</v>
      </c>
      <c r="JP30">
        <f>IF(JP29&gt;'Summary calculation'!$E$18,1,0)</f>
        <v>0</v>
      </c>
      <c r="JQ30">
        <f>IF(JQ29&gt;'Summary calculation'!$E$18,1,0)</f>
        <v>0</v>
      </c>
      <c r="JR30">
        <f>IF(JR29&gt;'Summary calculation'!$E$18,1,0)</f>
        <v>0</v>
      </c>
      <c r="JS30">
        <f>IF(JS29&gt;'Summary calculation'!$E$18,1,0)</f>
        <v>0</v>
      </c>
      <c r="JT30">
        <f>IF(JT29&gt;'Summary calculation'!$E$18,1,0)</f>
        <v>0</v>
      </c>
      <c r="JU30">
        <f>IF(JU29&gt;'Summary calculation'!$E$18,1,0)</f>
        <v>0</v>
      </c>
      <c r="JV30">
        <f>IF(JV29&gt;'Summary calculation'!$E$18,1,0)</f>
        <v>0</v>
      </c>
      <c r="JW30">
        <f>IF(JW29&gt;'Summary calculation'!$E$18,1,0)</f>
        <v>0</v>
      </c>
      <c r="JX30">
        <f>IF(JX29&gt;'Summary calculation'!$E$18,1,0)</f>
        <v>0</v>
      </c>
      <c r="JY30">
        <f>IF(JY29&gt;'Summary calculation'!$E$18,1,0)</f>
        <v>0</v>
      </c>
      <c r="JZ30">
        <f>IF(JZ29&gt;'Summary calculation'!$E$18,1,0)</f>
        <v>0</v>
      </c>
      <c r="KA30">
        <f>IF(KA29&gt;'Summary calculation'!$E$18,1,0)</f>
        <v>0</v>
      </c>
      <c r="KB30">
        <f>IF(KB29&gt;'Summary calculation'!$E$18,1,0)</f>
        <v>0</v>
      </c>
      <c r="KC30">
        <f>IF(KC29&gt;'Summary calculation'!$E$18,1,0)</f>
        <v>0</v>
      </c>
      <c r="KD30">
        <f>IF(KD29&gt;'Summary calculation'!$E$18,1,0)</f>
        <v>0</v>
      </c>
      <c r="KE30">
        <f>IF(KE29&gt;'Summary calculation'!$E$18,1,0)</f>
        <v>0</v>
      </c>
      <c r="KF30">
        <f>IF(KF29&gt;'Summary calculation'!$E$18,1,0)</f>
        <v>0</v>
      </c>
      <c r="KG30">
        <f>IF(KG29&gt;'Summary calculation'!$E$18,1,0)</f>
        <v>0</v>
      </c>
      <c r="KH30">
        <f>IF(KH29&gt;'Summary calculation'!$E$18,1,0)</f>
        <v>0</v>
      </c>
      <c r="KI30">
        <f>IF(KI29&gt;'Summary calculation'!$E$18,1,0)</f>
        <v>0</v>
      </c>
      <c r="KJ30">
        <f>IF(KJ29&gt;'Summary calculation'!$E$18,1,0)</f>
        <v>0</v>
      </c>
      <c r="KK30">
        <f>IF(KK29&gt;'Summary calculation'!$E$18,1,0)</f>
        <v>0</v>
      </c>
      <c r="KL30">
        <f>IF(KL29&gt;'Summary calculation'!$E$18,1,0)</f>
        <v>0</v>
      </c>
      <c r="KM30">
        <f>IF(KM29&gt;'Summary calculation'!$E$18,1,0)</f>
        <v>0</v>
      </c>
      <c r="KN30">
        <f>IF(KN29&gt;'Summary calculation'!$E$18,1,0)</f>
        <v>0</v>
      </c>
      <c r="KO30">
        <f>IF(KO29&gt;'Summary calculation'!$E$18,1,0)</f>
        <v>0</v>
      </c>
      <c r="KP30">
        <f>IF(KP29&gt;'Summary calculation'!$E$18,1,0)</f>
        <v>0</v>
      </c>
      <c r="KQ30">
        <f>IF(KQ29&gt;'Summary calculation'!$E$18,1,0)</f>
        <v>0</v>
      </c>
      <c r="KR30">
        <f>IF(KR29&gt;'Summary calculation'!$E$18,1,0)</f>
        <v>0</v>
      </c>
      <c r="KS30">
        <f>IF(KS29&gt;'Summary calculation'!$E$18,1,0)</f>
        <v>0</v>
      </c>
      <c r="KT30">
        <f>IF(KT29&gt;'Summary calculation'!$E$18,1,0)</f>
        <v>0</v>
      </c>
      <c r="KU30">
        <f>IF(KU29&gt;'Summary calculation'!$E$18,1,0)</f>
        <v>0</v>
      </c>
      <c r="KV30">
        <f>IF(KV29&gt;'Summary calculation'!$E$18,1,0)</f>
        <v>0</v>
      </c>
      <c r="KW30">
        <f>IF(KW29&gt;'Summary calculation'!$E$18,1,0)</f>
        <v>0</v>
      </c>
      <c r="KX30">
        <f>IF(KX29&gt;'Summary calculation'!$E$18,1,0)</f>
        <v>0</v>
      </c>
      <c r="KY30">
        <f>IF(KY29&gt;'Summary calculation'!$E$18,1,0)</f>
        <v>0</v>
      </c>
      <c r="KZ30">
        <f>IF(KZ29&gt;'Summary calculation'!$E$18,1,0)</f>
        <v>0</v>
      </c>
      <c r="LA30">
        <f>IF(LA29&gt;'Summary calculation'!$E$18,1,0)</f>
        <v>0</v>
      </c>
      <c r="LB30">
        <f>IF(LB29&gt;'Summary calculation'!$E$18,1,0)</f>
        <v>0</v>
      </c>
      <c r="LC30">
        <f>IF(LC29&gt;'Summary calculation'!$E$18,1,0)</f>
        <v>0</v>
      </c>
      <c r="LD30">
        <f>IF(LD29&gt;'Summary calculation'!$E$18,1,0)</f>
        <v>0</v>
      </c>
      <c r="LE30">
        <f>IF(LE29&gt;'Summary calculation'!$E$18,1,0)</f>
        <v>0</v>
      </c>
      <c r="LF30">
        <f>IF(LF29&gt;'Summary calculation'!$E$18,1,0)</f>
        <v>0</v>
      </c>
      <c r="LG30">
        <f>IF(LG29&gt;'Summary calculation'!$E$18,1,0)</f>
        <v>0</v>
      </c>
      <c r="LH30">
        <f>IF(LH29&gt;'Summary calculation'!$E$18,1,0)</f>
        <v>0</v>
      </c>
      <c r="LI30">
        <f>IF(LI29&gt;'Summary calculation'!$E$18,1,0)</f>
        <v>0</v>
      </c>
      <c r="LJ30">
        <f>IF(LJ29&gt;'Summary calculation'!$E$18,1,0)</f>
        <v>0</v>
      </c>
      <c r="LK30">
        <f>IF(LK29&gt;'Summary calculation'!$E$18,1,0)</f>
        <v>0</v>
      </c>
      <c r="LL30">
        <f>IF(LL29&gt;'Summary calculation'!$E$18,1,0)</f>
        <v>0</v>
      </c>
      <c r="LM30">
        <f>IF(LM29&gt;'Summary calculation'!$E$18,1,0)</f>
        <v>0</v>
      </c>
      <c r="LN30">
        <f>IF(LN29&gt;'Summary calculation'!$E$18,1,0)</f>
        <v>0</v>
      </c>
      <c r="LO30">
        <f>IF(LO29&gt;'Summary calculation'!$E$18,1,0)</f>
        <v>0</v>
      </c>
      <c r="LP30">
        <f>IF(LP29&gt;'Summary calculation'!$E$18,1,0)</f>
        <v>0</v>
      </c>
      <c r="LQ30">
        <f>IF(LQ29&gt;'Summary calculation'!$E$18,1,0)</f>
        <v>0</v>
      </c>
      <c r="LR30">
        <f>IF(LR29&gt;'Summary calculation'!$E$18,1,0)</f>
        <v>0</v>
      </c>
      <c r="LS30">
        <f>IF(LS29&gt;'Summary calculation'!$E$18,1,0)</f>
        <v>0</v>
      </c>
      <c r="LT30">
        <f>IF(LT29&gt;'Summary calculation'!$E$18,1,0)</f>
        <v>0</v>
      </c>
      <c r="LU30">
        <f>IF(LU29&gt;'Summary calculation'!$E$18,1,0)</f>
        <v>0</v>
      </c>
      <c r="LV30">
        <f>IF(LV29&gt;'Summary calculation'!$E$18,1,0)</f>
        <v>0</v>
      </c>
      <c r="LW30">
        <f>IF(LW29&gt;'Summary calculation'!$E$18,1,0)</f>
        <v>0</v>
      </c>
      <c r="LX30">
        <f>IF(LX29&gt;'Summary calculation'!$E$18,1,0)</f>
        <v>0</v>
      </c>
      <c r="LY30">
        <f>IF(LY29&gt;'Summary calculation'!$E$18,1,0)</f>
        <v>0</v>
      </c>
      <c r="LZ30">
        <f>IF(LZ29&gt;'Summary calculation'!$E$18,1,0)</f>
        <v>0</v>
      </c>
      <c r="MA30">
        <f>IF(MA29&gt;'Summary calculation'!$E$18,1,0)</f>
        <v>0</v>
      </c>
      <c r="MB30">
        <f>IF(MB29&gt;'Summary calculation'!$E$18,1,0)</f>
        <v>0</v>
      </c>
      <c r="MC30">
        <f>IF(MC29&gt;'Summary calculation'!$E$18,1,0)</f>
        <v>0</v>
      </c>
      <c r="MD30">
        <f>IF(MD29&gt;'Summary calculation'!$E$18,1,0)</f>
        <v>0</v>
      </c>
      <c r="ME30">
        <f>IF(ME29&gt;'Summary calculation'!$E$18,1,0)</f>
        <v>0</v>
      </c>
      <c r="MF30">
        <f>IF(MF29&gt;'Summary calculation'!$E$18,1,0)</f>
        <v>0</v>
      </c>
      <c r="MG30">
        <f>IF(MG29&gt;'Summary calculation'!$E$18,1,0)</f>
        <v>0</v>
      </c>
      <c r="MH30">
        <f>IF(MH29&gt;'Summary calculation'!$E$18,1,0)</f>
        <v>0</v>
      </c>
      <c r="MI30">
        <f>IF(MI29&gt;'Summary calculation'!$E$18,1,0)</f>
        <v>0</v>
      </c>
      <c r="MJ30">
        <f>IF(MJ29&gt;'Summary calculation'!$E$18,1,0)</f>
        <v>0</v>
      </c>
      <c r="MK30">
        <f>IF(MK29&gt;'Summary calculation'!$E$18,1,0)</f>
        <v>0</v>
      </c>
      <c r="ML30">
        <f>IF(ML29&gt;'Summary calculation'!$E$18,1,0)</f>
        <v>0</v>
      </c>
      <c r="MM30">
        <f>IF(MM29&gt;'Summary calculation'!$E$18,1,0)</f>
        <v>0</v>
      </c>
      <c r="MN30">
        <f>IF(MN29&gt;'Summary calculation'!$E$18,1,0)</f>
        <v>0</v>
      </c>
      <c r="MO30">
        <f>IF(MO29&gt;'Summary calculation'!$E$18,1,0)</f>
        <v>0</v>
      </c>
      <c r="MP30">
        <f>IF(MP29&gt;'Summary calculation'!$E$18,1,0)</f>
        <v>0</v>
      </c>
      <c r="MQ30">
        <f>IF(MQ29&gt;'Summary calculation'!$E$18,1,0)</f>
        <v>0</v>
      </c>
      <c r="MR30">
        <f>IF(MR29&gt;'Summary calculation'!$E$18,1,0)</f>
        <v>0</v>
      </c>
      <c r="MS30">
        <f>IF(MS29&gt;'Summary calculation'!$E$18,1,0)</f>
        <v>0</v>
      </c>
      <c r="MT30">
        <f>IF(MT29&gt;'Summary calculation'!$E$18,1,0)</f>
        <v>0</v>
      </c>
      <c r="MU30">
        <f>IF(MU29&gt;'Summary calculation'!$E$18,1,0)</f>
        <v>0</v>
      </c>
      <c r="MV30">
        <f>IF(MV29&gt;'Summary calculation'!$E$18,1,0)</f>
        <v>0</v>
      </c>
      <c r="MW30">
        <f>IF(MW29&gt;'Summary calculation'!$E$18,1,0)</f>
        <v>0</v>
      </c>
      <c r="MX30">
        <f>IF(MX29&gt;'Summary calculation'!$E$18,1,0)</f>
        <v>0</v>
      </c>
      <c r="MY30">
        <f>IF(MY29&gt;'Summary calculation'!$E$18,1,0)</f>
        <v>0</v>
      </c>
      <c r="MZ30">
        <f>IF(MZ29&gt;'Summary calculation'!$E$18,1,0)</f>
        <v>0</v>
      </c>
      <c r="NA30">
        <f>IF(NA29&gt;'Summary calculation'!$E$18,1,0)</f>
        <v>0</v>
      </c>
      <c r="NB30">
        <f>IF(NB29&gt;'Summary calculation'!$E$18,1,0)</f>
        <v>0</v>
      </c>
      <c r="NC30">
        <f>IF(NC29&gt;'Summary calculation'!$E$18,1,0)</f>
        <v>0</v>
      </c>
      <c r="ND30">
        <f>IF(ND29&gt;'Summary calculation'!$E$18,1,0)</f>
        <v>0</v>
      </c>
      <c r="NE30">
        <f>IF(NE29&gt;'Summary calculation'!$E$18,1,0)</f>
        <v>0</v>
      </c>
      <c r="NF30">
        <f>IF(NF29&gt;'Summary calculation'!$E$18,1,0)</f>
        <v>0</v>
      </c>
      <c r="NG30">
        <f>IF(NG29&gt;'Summary calculation'!$E$18,1,0)</f>
        <v>0</v>
      </c>
      <c r="NH30">
        <f>IF(NH29&gt;'Summary calculation'!$E$18,1,0)</f>
        <v>0</v>
      </c>
      <c r="NI30">
        <f>IF(NI29&gt;'Summary calculation'!$E$18,1,0)</f>
        <v>0</v>
      </c>
      <c r="NJ30">
        <f>IF(NJ29&gt;'Summary calculation'!$E$18,1,0)</f>
        <v>0</v>
      </c>
      <c r="NK30">
        <f>IF(NK29&gt;'Summary calculation'!$E$18,1,0)</f>
        <v>0</v>
      </c>
      <c r="NL30">
        <f>IF(NL29&gt;'Summary calculation'!$E$18,1,0)</f>
        <v>0</v>
      </c>
      <c r="NM30">
        <f>IF(NM29&gt;'Summary calculation'!$E$18,1,0)</f>
        <v>0</v>
      </c>
      <c r="NN30">
        <f>IF(NN29&gt;'Summary calculation'!$E$18,1,0)</f>
        <v>0</v>
      </c>
      <c r="NO30">
        <f>IF(NO29&gt;'Summary calculation'!$E$18,1,0)</f>
        <v>0</v>
      </c>
      <c r="NP30">
        <f>IF(NP29&gt;'Summary calculation'!$E$18,1,0)</f>
        <v>0</v>
      </c>
      <c r="NQ30">
        <f>IF(NQ29&gt;'Summary calculation'!$E$18,1,0)</f>
        <v>0</v>
      </c>
      <c r="NR30">
        <f>IF(NR29&gt;'Summary calculation'!$E$18,1,0)</f>
        <v>0</v>
      </c>
      <c r="NS30">
        <f>IF(NS29&gt;'Summary calculation'!$E$18,1,0)</f>
        <v>0</v>
      </c>
      <c r="NT30">
        <f>IF(NT29&gt;'Summary calculation'!$E$18,1,0)</f>
        <v>0</v>
      </c>
      <c r="NU30">
        <f>IF(NU29&gt;'Summary calculation'!$E$18,1,0)</f>
        <v>0</v>
      </c>
      <c r="NV30">
        <f>IF(NV29&gt;'Summary calculation'!$E$18,1,0)</f>
        <v>0</v>
      </c>
      <c r="NW30">
        <f>IF(NW29&gt;'Summary calculation'!$E$18,1,0)</f>
        <v>0</v>
      </c>
      <c r="NX30">
        <f>IF(NX29&gt;'Summary calculation'!$E$18,1,0)</f>
        <v>0</v>
      </c>
      <c r="NY30">
        <f>IF(NY29&gt;'Summary calculation'!$E$18,1,0)</f>
        <v>0</v>
      </c>
      <c r="NZ30">
        <f>IF(NZ29&gt;'Summary calculation'!$E$18,1,0)</f>
        <v>0</v>
      </c>
      <c r="OA30">
        <f>IF(OA29&gt;'Summary calculation'!$E$18,1,0)</f>
        <v>0</v>
      </c>
      <c r="OB30">
        <f>IF(OB29&gt;'Summary calculation'!$E$18,1,0)</f>
        <v>0</v>
      </c>
      <c r="OC30">
        <f>IF(OC29&gt;'Summary calculation'!$E$18,1,0)</f>
        <v>0</v>
      </c>
      <c r="OD30">
        <f>IF(OD29&gt;'Summary calculation'!$E$18,1,0)</f>
        <v>0</v>
      </c>
      <c r="OE30">
        <f>IF(OE29&gt;'Summary calculation'!$E$18,1,0)</f>
        <v>0</v>
      </c>
      <c r="OF30">
        <f>IF(OF29&gt;'Summary calculation'!$E$18,1,0)</f>
        <v>0</v>
      </c>
      <c r="OG30">
        <f>IF(OG29&gt;'Summary calculation'!$E$18,1,0)</f>
        <v>0</v>
      </c>
      <c r="OH30">
        <f>IF(OH29&gt;'Summary calculation'!$E$18,1,0)</f>
        <v>0</v>
      </c>
      <c r="OI30">
        <f>IF(OI29&gt;'Summary calculation'!$E$18,1,0)</f>
        <v>0</v>
      </c>
      <c r="OJ30">
        <f>IF(OJ29&gt;'Summary calculation'!$E$18,1,0)</f>
        <v>0</v>
      </c>
      <c r="OK30">
        <f>IF(OK29&gt;'Summary calculation'!$E$18,1,0)</f>
        <v>0</v>
      </c>
      <c r="OL30">
        <f>IF(OL29&gt;'Summary calculation'!$E$18,1,0)</f>
        <v>0</v>
      </c>
      <c r="OM30">
        <f>IF(OM29&gt;'Summary calculation'!$E$18,1,0)</f>
        <v>0</v>
      </c>
      <c r="ON30">
        <f>IF(ON29&gt;'Summary calculation'!$E$18,1,0)</f>
        <v>0</v>
      </c>
      <c r="OO30">
        <f>IF(OO29&gt;'Summary calculation'!$E$18,1,0)</f>
        <v>0</v>
      </c>
      <c r="OP30">
        <f>IF(OP29&gt;'Summary calculation'!$E$18,1,0)</f>
        <v>0</v>
      </c>
      <c r="OQ30">
        <f>IF(OQ29&gt;'Summary calculation'!$E$18,1,0)</f>
        <v>0</v>
      </c>
      <c r="OR30">
        <f>IF(OR29&gt;'Summary calculation'!$E$18,1,0)</f>
        <v>0</v>
      </c>
      <c r="OS30">
        <f>IF(OS29&gt;'Summary calculation'!$E$18,1,0)</f>
        <v>0</v>
      </c>
      <c r="OT30">
        <f>IF(OT29&gt;'Summary calculation'!$E$18,1,0)</f>
        <v>0</v>
      </c>
      <c r="OU30">
        <f>IF(OU29&gt;'Summary calculation'!$E$18,1,0)</f>
        <v>0</v>
      </c>
      <c r="OV30">
        <f>IF(OV29&gt;'Summary calculation'!$E$18,1,0)</f>
        <v>0</v>
      </c>
      <c r="OW30">
        <f>IF(OW29&gt;'Summary calculation'!$E$18,1,0)</f>
        <v>0</v>
      </c>
      <c r="OX30">
        <f>IF(OX29&gt;'Summary calculation'!$E$18,1,0)</f>
        <v>0</v>
      </c>
      <c r="OY30">
        <f>IF(OY29&gt;'Summary calculation'!$E$18,1,0)</f>
        <v>0</v>
      </c>
      <c r="OZ30">
        <f>IF(OZ29&gt;'Summary calculation'!$E$18,1,0)</f>
        <v>0</v>
      </c>
      <c r="PA30">
        <f>IF(PA29&gt;'Summary calculation'!$E$18,1,0)</f>
        <v>0</v>
      </c>
      <c r="PB30">
        <f>IF(PB29&gt;'Summary calculation'!$E$18,1,0)</f>
        <v>0</v>
      </c>
      <c r="PC30">
        <f>IF(PC29&gt;'Summary calculation'!$E$18,1,0)</f>
        <v>0</v>
      </c>
      <c r="PD30">
        <f>IF(PD29&gt;'Summary calculation'!$E$18,1,0)</f>
        <v>0</v>
      </c>
      <c r="PE30">
        <f>IF(PE29&gt;'Summary calculation'!$E$18,1,0)</f>
        <v>0</v>
      </c>
      <c r="PF30">
        <f>IF(PF29&gt;'Summary calculation'!$E$18,1,0)</f>
        <v>0</v>
      </c>
      <c r="PG30">
        <f>IF(PG29&gt;'Summary calculation'!$E$18,1,0)</f>
        <v>0</v>
      </c>
      <c r="PH30">
        <f>IF(PH29&gt;'Summary calculation'!$E$18,1,0)</f>
        <v>0</v>
      </c>
      <c r="PI30">
        <f>IF(PI29&gt;'Summary calculation'!$E$18,1,0)</f>
        <v>0</v>
      </c>
      <c r="PJ30">
        <f>IF(PJ29&gt;'Summary calculation'!$E$18,1,0)</f>
        <v>0</v>
      </c>
      <c r="PK30">
        <f>IF(PK29&gt;'Summary calculation'!$E$18,1,0)</f>
        <v>0</v>
      </c>
      <c r="PL30">
        <f>IF(PL29&gt;'Summary calculation'!$E$18,1,0)</f>
        <v>0</v>
      </c>
      <c r="PM30">
        <f>IF(PM29&gt;'Summary calculation'!$E$18,1,0)</f>
        <v>0</v>
      </c>
      <c r="PN30">
        <f>IF(PN29&gt;'Summary calculation'!$E$18,1,0)</f>
        <v>0</v>
      </c>
      <c r="PO30">
        <f>IF(PO29&gt;'Summary calculation'!$E$18,1,0)</f>
        <v>0</v>
      </c>
      <c r="PP30">
        <f>IF(PP29&gt;'Summary calculation'!$E$18,1,0)</f>
        <v>0</v>
      </c>
      <c r="PQ30">
        <f>IF(PQ29&gt;'Summary calculation'!$E$18,1,0)</f>
        <v>0</v>
      </c>
      <c r="PR30">
        <f>IF(PR29&gt;'Summary calculation'!$E$18,1,0)</f>
        <v>0</v>
      </c>
      <c r="PS30">
        <f>IF(PS29&gt;'Summary calculation'!$E$18,1,0)</f>
        <v>0</v>
      </c>
      <c r="PT30">
        <f>IF(PT29&gt;'Summary calculation'!$E$18,1,0)</f>
        <v>0</v>
      </c>
      <c r="PU30">
        <f>IF(PU29&gt;'Summary calculation'!$E$18,1,0)</f>
        <v>0</v>
      </c>
      <c r="PV30">
        <f>IF(PV29&gt;'Summary calculation'!$E$18,1,0)</f>
        <v>0</v>
      </c>
      <c r="PW30">
        <f>IF(PW29&gt;'Summary calculation'!$E$18,1,0)</f>
        <v>0</v>
      </c>
      <c r="PX30">
        <f>IF(PX29&gt;'Summary calculation'!$E$18,1,0)</f>
        <v>0</v>
      </c>
      <c r="PY30">
        <f>IF(PY29&gt;'Summary calculation'!$E$18,1,0)</f>
        <v>0</v>
      </c>
      <c r="PZ30">
        <f>IF(PZ29&gt;'Summary calculation'!$E$18,1,0)</f>
        <v>0</v>
      </c>
      <c r="QA30">
        <f>IF(QA29&gt;'Summary calculation'!$E$18,1,0)</f>
        <v>0</v>
      </c>
      <c r="QB30">
        <f>IF(QB29&gt;'Summary calculation'!$E$18,1,0)</f>
        <v>0</v>
      </c>
      <c r="QC30">
        <f>IF(QC29&gt;'Summary calculation'!$E$18,1,0)</f>
        <v>0</v>
      </c>
      <c r="QD30">
        <f>IF(QD29&gt;'Summary calculation'!$E$18,1,0)</f>
        <v>0</v>
      </c>
      <c r="QE30">
        <f>IF(QE29&gt;'Summary calculation'!$E$18,1,0)</f>
        <v>0</v>
      </c>
      <c r="QF30">
        <f>IF(QF29&gt;'Summary calculation'!$E$18,1,0)</f>
        <v>0</v>
      </c>
      <c r="QG30">
        <f>IF(QG29&gt;'Summary calculation'!$E$18,1,0)</f>
        <v>0</v>
      </c>
      <c r="QH30">
        <f>IF(QH29&gt;'Summary calculation'!$E$18,1,0)</f>
        <v>0</v>
      </c>
      <c r="QI30">
        <f>IF(QI29&gt;'Summary calculation'!$E$18,1,0)</f>
        <v>0</v>
      </c>
      <c r="QJ30">
        <f>IF(QJ29&gt;'Summary calculation'!$E$18,1,0)</f>
        <v>0</v>
      </c>
      <c r="QK30">
        <f>IF(QK29&gt;'Summary calculation'!$E$18,1,0)</f>
        <v>0</v>
      </c>
      <c r="QL30">
        <f>IF(QL29&gt;'Summary calculation'!$E$18,1,0)</f>
        <v>0</v>
      </c>
      <c r="QM30">
        <f>IF(QM29&gt;'Summary calculation'!$E$18,1,0)</f>
        <v>0</v>
      </c>
      <c r="QN30">
        <f>IF(QN29&gt;'Summary calculation'!$E$18,1,0)</f>
        <v>0</v>
      </c>
      <c r="QO30">
        <f>IF(QO29&gt;'Summary calculation'!$E$18,1,0)</f>
        <v>0</v>
      </c>
      <c r="QP30">
        <f>IF(QP29&gt;'Summary calculation'!$E$18,1,0)</f>
        <v>0</v>
      </c>
      <c r="QQ30">
        <f>IF(QQ29&gt;'Summary calculation'!$E$18,1,0)</f>
        <v>0</v>
      </c>
      <c r="QR30">
        <f>IF(QR29&gt;'Summary calculation'!$E$18,1,0)</f>
        <v>0</v>
      </c>
      <c r="QS30">
        <f>IF(QS29&gt;'Summary calculation'!$E$18,1,0)</f>
        <v>0</v>
      </c>
      <c r="QT30">
        <f>IF(QT29&gt;'Summary calculation'!$E$18,1,0)</f>
        <v>0</v>
      </c>
      <c r="QU30">
        <f>IF(QU29&gt;'Summary calculation'!$E$18,1,0)</f>
        <v>0</v>
      </c>
      <c r="QV30">
        <f>IF(QV29&gt;'Summary calculation'!$E$18,1,0)</f>
        <v>0</v>
      </c>
      <c r="QW30">
        <f>IF(QW29&gt;'Summary calculation'!$E$18,1,0)</f>
        <v>0</v>
      </c>
      <c r="QX30">
        <f>IF(QX29&gt;'Summary calculation'!$E$18,1,0)</f>
        <v>0</v>
      </c>
      <c r="QY30">
        <f>IF(QY29&gt;'Summary calculation'!$E$18,1,0)</f>
        <v>0</v>
      </c>
      <c r="QZ30">
        <f>IF(QZ29&gt;'Summary calculation'!$E$18,1,0)</f>
        <v>0</v>
      </c>
      <c r="RA30">
        <f>IF(RA29&gt;'Summary calculation'!$E$18,1,0)</f>
        <v>0</v>
      </c>
      <c r="RB30">
        <f>IF(RB29&gt;'Summary calculation'!$E$18,1,0)</f>
        <v>0</v>
      </c>
      <c r="RC30">
        <f>IF(RC29&gt;'Summary calculation'!$E$18,1,0)</f>
        <v>0</v>
      </c>
      <c r="RD30">
        <f>IF(RD29&gt;'Summary calculation'!$E$18,1,0)</f>
        <v>0</v>
      </c>
      <c r="RE30">
        <f>IF(RE29&gt;'Summary calculation'!$E$18,1,0)</f>
        <v>0</v>
      </c>
      <c r="RF30">
        <f>IF(RF29&gt;'Summary calculation'!$E$18,1,0)</f>
        <v>0</v>
      </c>
      <c r="RG30">
        <f>IF(RG29&gt;'Summary calculation'!$E$18,1,0)</f>
        <v>0</v>
      </c>
      <c r="RH30">
        <f>IF(RH29&gt;'Summary calculation'!$E$18,1,0)</f>
        <v>0</v>
      </c>
      <c r="RI30">
        <f>IF(RI29&gt;'Summary calculation'!$E$18,1,0)</f>
        <v>0</v>
      </c>
      <c r="RJ30">
        <f>IF(RJ29&gt;'Summary calculation'!$E$18,1,0)</f>
        <v>0</v>
      </c>
      <c r="RK30">
        <f>IF(RK29&gt;'Summary calculation'!$E$18,1,0)</f>
        <v>0</v>
      </c>
      <c r="RL30">
        <f>IF(RL29&gt;'Summary calculation'!$E$18,1,0)</f>
        <v>0</v>
      </c>
      <c r="RM30">
        <f>IF(RM29&gt;'Summary calculation'!$E$18,1,0)</f>
        <v>0</v>
      </c>
      <c r="RN30">
        <f>IF(RN29&gt;'Summary calculation'!$E$18,1,0)</f>
        <v>0</v>
      </c>
      <c r="RO30">
        <f>IF(RO29&gt;'Summary calculation'!$E$18,1,0)</f>
        <v>0</v>
      </c>
      <c r="RP30">
        <f>IF(RP29&gt;'Summary calculation'!$E$18,1,0)</f>
        <v>0</v>
      </c>
      <c r="RQ30">
        <f>IF(RQ29&gt;'Summary calculation'!$E$18,1,0)</f>
        <v>0</v>
      </c>
      <c r="RR30">
        <f>IF(RR29&gt;'Summary calculation'!$E$18,1,0)</f>
        <v>0</v>
      </c>
      <c r="RS30">
        <f>IF(RS29&gt;'Summary calculation'!$E$18,1,0)</f>
        <v>0</v>
      </c>
      <c r="RT30">
        <f>IF(RT29&gt;'Summary calculation'!$E$18,1,0)</f>
        <v>0</v>
      </c>
      <c r="RU30">
        <f>IF(RU29&gt;'Summary calculation'!$E$18,1,0)</f>
        <v>0</v>
      </c>
      <c r="RV30">
        <f>IF(RV29&gt;'Summary calculation'!$E$18,1,0)</f>
        <v>0</v>
      </c>
      <c r="RW30">
        <f>IF(RW29&gt;'Summary calculation'!$E$18,1,0)</f>
        <v>0</v>
      </c>
      <c r="RX30">
        <f>IF(RX29&gt;'Summary calculation'!$E$18,1,0)</f>
        <v>0</v>
      </c>
      <c r="RY30">
        <f>IF(RY29&gt;'Summary calculation'!$E$18,1,0)</f>
        <v>0</v>
      </c>
      <c r="RZ30">
        <f>IF(RZ29&gt;'Summary calculation'!$E$18,1,0)</f>
        <v>0</v>
      </c>
      <c r="SA30">
        <f>IF(SA29&gt;'Summary calculation'!$E$18,1,0)</f>
        <v>0</v>
      </c>
      <c r="SB30">
        <f>IF(SB29&gt;'Summary calculation'!$E$18,1,0)</f>
        <v>0</v>
      </c>
      <c r="SC30">
        <f>IF(SC29&gt;'Summary calculation'!$E$18,1,0)</f>
        <v>0</v>
      </c>
      <c r="SD30">
        <f>IF(SD29&gt;'Summary calculation'!$E$18,1,0)</f>
        <v>0</v>
      </c>
      <c r="SE30">
        <f>IF(SE29&gt;'Summary calculation'!$E$18,1,0)</f>
        <v>0</v>
      </c>
      <c r="SF30">
        <f>IF(SF29&gt;'Summary calculation'!$E$18,1,0)</f>
        <v>0</v>
      </c>
      <c r="SG30">
        <f>IF(SG29&gt;'Summary calculation'!$E$18,1,0)</f>
        <v>0</v>
      </c>
      <c r="SH30">
        <f>IF(SH29&gt;'Summary calculation'!$E$18,1,0)</f>
        <v>0</v>
      </c>
      <c r="SI30">
        <f>IF(SI29&gt;'Summary calculation'!$E$18,1,0)</f>
        <v>0</v>
      </c>
      <c r="SJ30">
        <f>IF(SJ29&gt;'Summary calculation'!$E$18,1,0)</f>
        <v>0</v>
      </c>
      <c r="SK30">
        <f>IF(SK29&gt;'Summary calculation'!$E$18,1,0)</f>
        <v>0</v>
      </c>
      <c r="SL30">
        <f>IF(SL29&gt;'Summary calculation'!$E$18,1,0)</f>
        <v>0</v>
      </c>
      <c r="SM30">
        <f>IF(SM29&gt;'Summary calculation'!$E$18,1,0)</f>
        <v>0</v>
      </c>
      <c r="SN30">
        <f>IF(SN29&gt;'Summary calculation'!$E$18,1,0)</f>
        <v>0</v>
      </c>
      <c r="SO30">
        <f>IF(SO29&gt;'Summary calculation'!$E$18,1,0)</f>
        <v>0</v>
      </c>
      <c r="SP30">
        <f>IF(SP29&gt;'Summary calculation'!$E$18,1,0)</f>
        <v>0</v>
      </c>
      <c r="SQ30">
        <f>IF(SQ29&gt;'Summary calculation'!$E$18,1,0)</f>
        <v>0</v>
      </c>
      <c r="SR30">
        <f>IF(SR29&gt;'Summary calculation'!$E$18,1,0)</f>
        <v>0</v>
      </c>
      <c r="SS30">
        <f>IF(SS29&gt;'Summary calculation'!$E$18,1,0)</f>
        <v>0</v>
      </c>
      <c r="ST30">
        <f>IF(ST29&gt;'Summary calculation'!$E$18,1,0)</f>
        <v>0</v>
      </c>
      <c r="SU30">
        <f>IF(SU29&gt;'Summary calculation'!$E$18,1,0)</f>
        <v>0</v>
      </c>
      <c r="SV30">
        <f>IF(SV29&gt;'Summary calculation'!$E$18,1,0)</f>
        <v>0</v>
      </c>
      <c r="SW30">
        <f>IF(SW29&gt;'Summary calculation'!$E$18,1,0)</f>
        <v>0</v>
      </c>
      <c r="SX30">
        <f>IF(SX29&gt;'Summary calculation'!$E$18,1,0)</f>
        <v>0</v>
      </c>
      <c r="SY30">
        <f>IF(SY29&gt;'Summary calculation'!$E$18,1,0)</f>
        <v>0</v>
      </c>
      <c r="SZ30">
        <f>IF(SZ29&gt;'Summary calculation'!$E$18,1,0)</f>
        <v>0</v>
      </c>
      <c r="TA30">
        <f>IF(TA29&gt;'Summary calculation'!$E$18,1,0)</f>
        <v>0</v>
      </c>
      <c r="TB30">
        <f>IF(TB29&gt;'Summary calculation'!$E$18,1,0)</f>
        <v>0</v>
      </c>
      <c r="TC30">
        <f>IF(TC29&gt;'Summary calculation'!$E$18,1,0)</f>
        <v>0</v>
      </c>
      <c r="TD30">
        <f>IF(TD29&gt;'Summary calculation'!$E$18,1,0)</f>
        <v>0</v>
      </c>
      <c r="TE30">
        <f>IF(TE29&gt;'Summary calculation'!$E$18,1,0)</f>
        <v>0</v>
      </c>
      <c r="TF30">
        <f>IF(TF29&gt;'Summary calculation'!$E$18,1,0)</f>
        <v>0</v>
      </c>
      <c r="TG30">
        <f>IF(TG29&gt;'Summary calculation'!$E$18,1,0)</f>
        <v>0</v>
      </c>
      <c r="TH30">
        <f>IF(TH29&gt;'Summary calculation'!$E$18,1,0)</f>
        <v>0</v>
      </c>
      <c r="TI30">
        <f>IF(TI29&gt;'Summary calculation'!$E$18,1,0)</f>
        <v>0</v>
      </c>
      <c r="TJ30">
        <f>IF(TJ29&gt;'Summary calculation'!$E$18,1,0)</f>
        <v>0</v>
      </c>
      <c r="TK30">
        <f>IF(TK29&gt;'Summary calculation'!$E$18,1,0)</f>
        <v>0</v>
      </c>
      <c r="TL30">
        <f>IF(TL29&gt;'Summary calculation'!$E$18,1,0)</f>
        <v>0</v>
      </c>
      <c r="TM30">
        <f>IF(TM29&gt;'Summary calculation'!$E$18,1,0)</f>
        <v>0</v>
      </c>
      <c r="TN30">
        <f>IF(TN29&gt;'Summary calculation'!$E$18,1,0)</f>
        <v>0</v>
      </c>
      <c r="TO30">
        <f>IF(TO29&gt;'Summary calculation'!$E$18,1,0)</f>
        <v>0</v>
      </c>
      <c r="TP30">
        <f>IF(TP29&gt;'Summary calculation'!$E$18,1,0)</f>
        <v>0</v>
      </c>
      <c r="TQ30">
        <f>IF(TQ29&gt;'Summary calculation'!$E$18,1,0)</f>
        <v>0</v>
      </c>
      <c r="TR30">
        <f>IF(TR29&gt;'Summary calculation'!$E$18,1,0)</f>
        <v>0</v>
      </c>
      <c r="TS30">
        <f>IF(TS29&gt;'Summary calculation'!$E$18,1,0)</f>
        <v>0</v>
      </c>
      <c r="TT30">
        <f>IF(TT29&gt;'Summary calculation'!$E$18,1,0)</f>
        <v>0</v>
      </c>
      <c r="TU30">
        <f>IF(TU29&gt;'Summary calculation'!$E$18,1,0)</f>
        <v>0</v>
      </c>
      <c r="TV30">
        <f>IF(TV29&gt;'Summary calculation'!$E$18,1,0)</f>
        <v>0</v>
      </c>
      <c r="TW30">
        <f>IF(TW29&gt;'Summary calculation'!$E$18,1,0)</f>
        <v>0</v>
      </c>
      <c r="TX30">
        <f>IF(TX29&gt;'Summary calculation'!$E$18,1,0)</f>
        <v>0</v>
      </c>
      <c r="TY30">
        <f>IF(TY29&gt;'Summary calculation'!$E$18,1,0)</f>
        <v>0</v>
      </c>
      <c r="TZ30">
        <f>IF(TZ29&gt;'Summary calculation'!$E$18,1,0)</f>
        <v>0</v>
      </c>
      <c r="UA30">
        <f>IF(UA29&gt;'Summary calculation'!$E$18,1,0)</f>
        <v>0</v>
      </c>
      <c r="UB30">
        <f>IF(UB29&gt;'Summary calculation'!$E$18,1,0)</f>
        <v>0</v>
      </c>
      <c r="UC30">
        <f>IF(UC29&gt;'Summary calculation'!$E$18,1,0)</f>
        <v>0</v>
      </c>
      <c r="UD30">
        <f>IF(UD29&gt;'Summary calculation'!$E$18,1,0)</f>
        <v>0</v>
      </c>
      <c r="UE30">
        <f>IF(UE29&gt;'Summary calculation'!$E$18,1,0)</f>
        <v>0</v>
      </c>
      <c r="UF30">
        <f>IF(UF29&gt;'Summary calculation'!$E$18,1,0)</f>
        <v>0</v>
      </c>
      <c r="UG30">
        <f>IF(UG29&gt;'Summary calculation'!$E$18,1,0)</f>
        <v>0</v>
      </c>
      <c r="UH30">
        <f>IF(UH29&gt;'Summary calculation'!$E$18,1,0)</f>
        <v>0</v>
      </c>
      <c r="UI30">
        <f>IF(UI29&gt;'Summary calculation'!$E$18,1,0)</f>
        <v>0</v>
      </c>
      <c r="UJ30">
        <f>IF(UJ29&gt;'Summary calculation'!$E$18,1,0)</f>
        <v>0</v>
      </c>
      <c r="UK30">
        <f>IF(UK29&gt;'Summary calculation'!$E$18,1,0)</f>
        <v>0</v>
      </c>
      <c r="UL30">
        <f>IF(UL29&gt;'Summary calculation'!$E$18,1,0)</f>
        <v>0</v>
      </c>
      <c r="UM30">
        <f>IF(UM29&gt;'Summary calculation'!$E$18,1,0)</f>
        <v>0</v>
      </c>
      <c r="UN30">
        <f>IF(UN29&gt;'Summary calculation'!$E$18,1,0)</f>
        <v>0</v>
      </c>
      <c r="UO30">
        <f>IF(UO29&gt;'Summary calculation'!$E$18,1,0)</f>
        <v>0</v>
      </c>
      <c r="UP30">
        <f>IF(UP29&gt;'Summary calculation'!$E$18,1,0)</f>
        <v>0</v>
      </c>
      <c r="UQ30">
        <f>IF(UQ29&gt;'Summary calculation'!$E$18,1,0)</f>
        <v>0</v>
      </c>
      <c r="UR30">
        <f>IF(UR29&gt;'Summary calculation'!$E$18,1,0)</f>
        <v>0</v>
      </c>
      <c r="US30">
        <f>IF(US29&gt;'Summary calculation'!$E$18,1,0)</f>
        <v>0</v>
      </c>
      <c r="UT30">
        <f>IF(UT29&gt;'Summary calculation'!$E$18,1,0)</f>
        <v>0</v>
      </c>
      <c r="UU30">
        <f>IF(UU29&gt;'Summary calculation'!$E$18,1,0)</f>
        <v>0</v>
      </c>
      <c r="UV30">
        <f>IF(UV29&gt;'Summary calculation'!$E$18,1,0)</f>
        <v>0</v>
      </c>
      <c r="UW30">
        <f>IF(UW29&gt;'Summary calculation'!$E$18,1,0)</f>
        <v>0</v>
      </c>
      <c r="UX30">
        <f>IF(UX29&gt;'Summary calculation'!$E$18,1,0)</f>
        <v>0</v>
      </c>
      <c r="UY30">
        <f>IF(UY29&gt;'Summary calculation'!$E$18,1,0)</f>
        <v>0</v>
      </c>
      <c r="UZ30">
        <f>IF(UZ29&gt;'Summary calculation'!$E$18,1,0)</f>
        <v>0</v>
      </c>
      <c r="VA30">
        <f>IF(VA29&gt;'Summary calculation'!$E$18,1,0)</f>
        <v>0</v>
      </c>
      <c r="VB30">
        <f>IF(VB29&gt;'Summary calculation'!$E$18,1,0)</f>
        <v>0</v>
      </c>
      <c r="VC30">
        <f>IF(VC29&gt;'Summary calculation'!$E$18,1,0)</f>
        <v>0</v>
      </c>
      <c r="VD30">
        <f>IF(VD29&gt;'Summary calculation'!$E$18,1,0)</f>
        <v>0</v>
      </c>
      <c r="VE30">
        <f>IF(VE29&gt;'Summary calculation'!$E$18,1,0)</f>
        <v>0</v>
      </c>
      <c r="VF30">
        <f>IF(VF29&gt;'Summary calculation'!$E$18,1,0)</f>
        <v>0</v>
      </c>
      <c r="VG30">
        <f>IF(VG29&gt;'Summary calculation'!$E$18,1,0)</f>
        <v>0</v>
      </c>
      <c r="VH30">
        <f>IF(VH29&gt;'Summary calculation'!$E$18,1,0)</f>
        <v>0</v>
      </c>
      <c r="VI30">
        <f>IF(VI29&gt;'Summary calculation'!$E$18,1,0)</f>
        <v>0</v>
      </c>
      <c r="VJ30">
        <f>IF(VJ29&gt;'Summary calculation'!$E$18,1,0)</f>
        <v>0</v>
      </c>
      <c r="VK30">
        <f>IF(VK29&gt;'Summary calculation'!$E$18,1,0)</f>
        <v>0</v>
      </c>
      <c r="VL30">
        <f>IF(VL29&gt;'Summary calculation'!$E$18,1,0)</f>
        <v>0</v>
      </c>
      <c r="VM30">
        <f>IF(VM29&gt;'Summary calculation'!$E$18,1,0)</f>
        <v>0</v>
      </c>
      <c r="VN30">
        <f>IF(VN29&gt;'Summary calculation'!$E$18,1,0)</f>
        <v>0</v>
      </c>
      <c r="VO30">
        <f>IF(VO29&gt;'Summary calculation'!$E$18,1,0)</f>
        <v>0</v>
      </c>
      <c r="VP30">
        <f>IF(VP29&gt;'Summary calculation'!$E$18,1,0)</f>
        <v>0</v>
      </c>
      <c r="VQ30">
        <f>IF(VQ29&gt;'Summary calculation'!$E$18,1,0)</f>
        <v>0</v>
      </c>
      <c r="VR30">
        <f>IF(VR29&gt;'Summary calculation'!$E$18,1,0)</f>
        <v>0</v>
      </c>
      <c r="VS30">
        <f>IF(VS29&gt;'Summary calculation'!$E$18,1,0)</f>
        <v>0</v>
      </c>
      <c r="VT30">
        <f>IF(VT29&gt;'Summary calculation'!$E$18,1,0)</f>
        <v>0</v>
      </c>
      <c r="VU30">
        <f>IF(VU29&gt;'Summary calculation'!$E$18,1,0)</f>
        <v>0</v>
      </c>
      <c r="VV30">
        <f>IF(VV29&gt;'Summary calculation'!$E$18,1,0)</f>
        <v>0</v>
      </c>
      <c r="VW30">
        <f>IF(VW29&gt;'Summary calculation'!$E$18,1,0)</f>
        <v>0</v>
      </c>
      <c r="VX30">
        <f>IF(VX29&gt;'Summary calculation'!$E$18,1,0)</f>
        <v>0</v>
      </c>
      <c r="VY30">
        <f>IF(VY29&gt;'Summary calculation'!$E$18,1,0)</f>
        <v>0</v>
      </c>
      <c r="VZ30">
        <f>IF(VZ29&gt;'Summary calculation'!$E$18,1,0)</f>
        <v>0</v>
      </c>
      <c r="WA30">
        <f>IF(WA29&gt;'Summary calculation'!$E$18,1,0)</f>
        <v>0</v>
      </c>
      <c r="WB30">
        <f>IF(WB29&gt;'Summary calculation'!$E$18,1,0)</f>
        <v>0</v>
      </c>
      <c r="WC30">
        <f>IF(WC29&gt;'Summary calculation'!$E$18,1,0)</f>
        <v>0</v>
      </c>
      <c r="WD30">
        <f>IF(WD29&gt;'Summary calculation'!$E$18,1,0)</f>
        <v>0</v>
      </c>
      <c r="WE30">
        <f>IF(WE29&gt;'Summary calculation'!$E$18,1,0)</f>
        <v>0</v>
      </c>
      <c r="WF30">
        <f>IF(WF29&gt;'Summary calculation'!$E$18,1,0)</f>
        <v>0</v>
      </c>
      <c r="WG30">
        <f>IF(WG29&gt;'Summary calculation'!$E$18,1,0)</f>
        <v>0</v>
      </c>
      <c r="WH30">
        <f>IF(WH29&gt;'Summary calculation'!$E$18,1,0)</f>
        <v>0</v>
      </c>
      <c r="WI30">
        <f>IF(WI29&gt;'Summary calculation'!$E$18,1,0)</f>
        <v>0</v>
      </c>
      <c r="WJ30">
        <f>IF(WJ29&gt;'Summary calculation'!$E$18,1,0)</f>
        <v>0</v>
      </c>
      <c r="WK30">
        <f>IF(WK29&gt;'Summary calculation'!$E$18,1,0)</f>
        <v>0</v>
      </c>
      <c r="WL30">
        <f>IF(WL29&gt;'Summary calculation'!$E$18,1,0)</f>
        <v>0</v>
      </c>
      <c r="WM30">
        <f>IF(WM29&gt;'Summary calculation'!$E$18,1,0)</f>
        <v>0</v>
      </c>
      <c r="WN30">
        <f>IF(WN29&gt;'Summary calculation'!$E$18,1,0)</f>
        <v>0</v>
      </c>
      <c r="WO30">
        <f>IF(WO29&gt;'Summary calculation'!$E$18,1,0)</f>
        <v>0</v>
      </c>
      <c r="WP30">
        <f>IF(WP29&gt;'Summary calculation'!$E$18,1,0)</f>
        <v>0</v>
      </c>
      <c r="WQ30">
        <f>IF(WQ29&gt;'Summary calculation'!$E$18,1,0)</f>
        <v>0</v>
      </c>
      <c r="WR30">
        <f>IF(WR29&gt;'Summary calculation'!$E$18,1,0)</f>
        <v>0</v>
      </c>
      <c r="WS30">
        <f>IF(WS29&gt;'Summary calculation'!$E$18,1,0)</f>
        <v>0</v>
      </c>
      <c r="WT30">
        <f>IF(WT29&gt;'Summary calculation'!$E$18,1,0)</f>
        <v>0</v>
      </c>
      <c r="WU30">
        <f>IF(WU29&gt;'Summary calculation'!$E$18,1,0)</f>
        <v>0</v>
      </c>
      <c r="WV30">
        <f>IF(WV29&gt;'Summary calculation'!$E$18,1,0)</f>
        <v>0</v>
      </c>
      <c r="WW30">
        <f>IF(WW29&gt;'Summary calculation'!$E$18,1,0)</f>
        <v>0</v>
      </c>
      <c r="WX30">
        <f>IF(WX29&gt;'Summary calculation'!$E$18,1,0)</f>
        <v>0</v>
      </c>
      <c r="WY30">
        <f>IF(WY29&gt;'Summary calculation'!$E$18,1,0)</f>
        <v>0</v>
      </c>
      <c r="WZ30">
        <f>IF(WZ29&gt;'Summary calculation'!$E$18,1,0)</f>
        <v>0</v>
      </c>
      <c r="XA30">
        <f>IF(XA29&gt;'Summary calculation'!$E$18,1,0)</f>
        <v>0</v>
      </c>
      <c r="XB30">
        <f>IF(XB29&gt;'Summary calculation'!$E$18,1,0)</f>
        <v>0</v>
      </c>
      <c r="XC30">
        <f>IF(XC29&gt;'Summary calculation'!$E$18,1,0)</f>
        <v>0</v>
      </c>
      <c r="XD30">
        <f>IF(XD29&gt;'Summary calculation'!$E$18,1,0)</f>
        <v>0</v>
      </c>
      <c r="XE30">
        <f>IF(XE29&gt;'Summary calculation'!$E$18,1,0)</f>
        <v>0</v>
      </c>
      <c r="XF30">
        <f>IF(XF29&gt;'Summary calculation'!$E$18,1,0)</f>
        <v>0</v>
      </c>
      <c r="XG30">
        <f>IF(XG29&gt;'Summary calculation'!$E$18,1,0)</f>
        <v>0</v>
      </c>
      <c r="XH30">
        <f>IF(XH29&gt;'Summary calculation'!$E$18,1,0)</f>
        <v>0</v>
      </c>
      <c r="XI30">
        <f>IF(XI29&gt;'Summary calculation'!$E$18,1,0)</f>
        <v>0</v>
      </c>
      <c r="XJ30">
        <f>IF(XJ29&gt;'Summary calculation'!$E$18,1,0)</f>
        <v>0</v>
      </c>
      <c r="XK30">
        <f>IF(XK29&gt;'Summary calculation'!$E$18,1,0)</f>
        <v>0</v>
      </c>
      <c r="XL30">
        <f>IF(XL29&gt;'Summary calculation'!$E$18,1,0)</f>
        <v>0</v>
      </c>
      <c r="XM30">
        <f>IF(XM29&gt;'Summary calculation'!$E$18,1,0)</f>
        <v>0</v>
      </c>
      <c r="XN30">
        <f>IF(XN29&gt;'Summary calculation'!$E$18,1,0)</f>
        <v>0</v>
      </c>
      <c r="XO30">
        <f>IF(XO29&gt;'Summary calculation'!$E$18,1,0)</f>
        <v>0</v>
      </c>
      <c r="XP30">
        <f>IF(XP29&gt;'Summary calculation'!$E$18,1,0)</f>
        <v>0</v>
      </c>
      <c r="XQ30">
        <f>IF(XQ29&gt;'Summary calculation'!$E$18,1,0)</f>
        <v>0</v>
      </c>
      <c r="XR30">
        <f>IF(XR29&gt;'Summary calculation'!$E$18,1,0)</f>
        <v>0</v>
      </c>
      <c r="XS30">
        <f>IF(XS29&gt;'Summary calculation'!$E$18,1,0)</f>
        <v>0</v>
      </c>
      <c r="XT30">
        <f>IF(XT29&gt;'Summary calculation'!$E$18,1,0)</f>
        <v>0</v>
      </c>
      <c r="XU30">
        <f>IF(XU29&gt;'Summary calculation'!$E$18,1,0)</f>
        <v>0</v>
      </c>
      <c r="XV30">
        <f>IF(XV29&gt;'Summary calculation'!$E$18,1,0)</f>
        <v>0</v>
      </c>
      <c r="XW30">
        <f>IF(XW29&gt;'Summary calculation'!$E$18,1,0)</f>
        <v>0</v>
      </c>
      <c r="XX30">
        <f>IF(XX29&gt;'Summary calculation'!$E$18,1,0)</f>
        <v>0</v>
      </c>
      <c r="XY30">
        <f>IF(XY29&gt;'Summary calculation'!$E$18,1,0)</f>
        <v>0</v>
      </c>
      <c r="XZ30">
        <f>IF(XZ29&gt;'Summary calculation'!$E$18,1,0)</f>
        <v>0</v>
      </c>
      <c r="YA30">
        <f>IF(YA29&gt;'Summary calculation'!$E$18,1,0)</f>
        <v>0</v>
      </c>
      <c r="YB30">
        <f>IF(YB29&gt;'Summary calculation'!$E$18,1,0)</f>
        <v>0</v>
      </c>
      <c r="YC30">
        <f>IF(YC29&gt;'Summary calculation'!$E$18,1,0)</f>
        <v>0</v>
      </c>
      <c r="YD30">
        <f>IF(YD29&gt;'Summary calculation'!$E$18,1,0)</f>
        <v>0</v>
      </c>
      <c r="YE30">
        <f>IF(YE29&gt;'Summary calculation'!$E$18,1,0)</f>
        <v>0</v>
      </c>
      <c r="YF30">
        <f>IF(YF29&gt;'Summary calculation'!$E$18,1,0)</f>
        <v>0</v>
      </c>
      <c r="YG30">
        <f>IF(YG29&gt;'Summary calculation'!$E$18,1,0)</f>
        <v>0</v>
      </c>
      <c r="YH30">
        <f>IF(YH29&gt;'Summary calculation'!$E$18,1,0)</f>
        <v>0</v>
      </c>
      <c r="YI30">
        <f>IF(YI29&gt;'Summary calculation'!$E$18,1,0)</f>
        <v>0</v>
      </c>
      <c r="YJ30">
        <f>IF(YJ29&gt;'Summary calculation'!$E$18,1,0)</f>
        <v>0</v>
      </c>
      <c r="YK30">
        <f>IF(YK29&gt;'Summary calculation'!$E$18,1,0)</f>
        <v>0</v>
      </c>
      <c r="YL30">
        <f>IF(YL29&gt;'Summary calculation'!$E$18,1,0)</f>
        <v>0</v>
      </c>
      <c r="YM30">
        <f>IF(YM29&gt;'Summary calculation'!$E$18,1,0)</f>
        <v>0</v>
      </c>
      <c r="YN30">
        <f>IF(YN29&gt;'Summary calculation'!$E$18,1,0)</f>
        <v>0</v>
      </c>
      <c r="YO30">
        <f>IF(YO29&gt;'Summary calculation'!$E$18,1,0)</f>
        <v>0</v>
      </c>
      <c r="YP30">
        <f>IF(YP29&gt;'Summary calculation'!$E$18,1,0)</f>
        <v>0</v>
      </c>
      <c r="YQ30">
        <f>IF(YQ29&gt;'Summary calculation'!$E$18,1,0)</f>
        <v>0</v>
      </c>
      <c r="YR30">
        <f>IF(YR29&gt;'Summary calculation'!$E$18,1,0)</f>
        <v>0</v>
      </c>
      <c r="YS30">
        <f>IF(YS29&gt;'Summary calculation'!$E$18,1,0)</f>
        <v>0</v>
      </c>
      <c r="YT30">
        <f>IF(YT29&gt;'Summary calculation'!$E$18,1,0)</f>
        <v>0</v>
      </c>
      <c r="YU30">
        <f>IF(YU29&gt;'Summary calculation'!$E$18,1,0)</f>
        <v>0</v>
      </c>
      <c r="YV30">
        <f>IF(YV29&gt;'Summary calculation'!$E$18,1,0)</f>
        <v>0</v>
      </c>
      <c r="YW30">
        <f>IF(YW29&gt;'Summary calculation'!$E$18,1,0)</f>
        <v>0</v>
      </c>
      <c r="YX30">
        <f>IF(YX29&gt;'Summary calculation'!$E$18,1,0)</f>
        <v>0</v>
      </c>
      <c r="YY30">
        <f>IF(YY29&gt;'Summary calculation'!$E$18,1,0)</f>
        <v>0</v>
      </c>
      <c r="YZ30">
        <f>IF(YZ29&gt;'Summary calculation'!$E$18,1,0)</f>
        <v>0</v>
      </c>
      <c r="ZA30">
        <f>IF(ZA29&gt;'Summary calculation'!$E$18,1,0)</f>
        <v>0</v>
      </c>
      <c r="ZB30">
        <f>IF(ZB29&gt;'Summary calculation'!$E$18,1,0)</f>
        <v>0</v>
      </c>
      <c r="ZC30">
        <f>IF(ZC29&gt;'Summary calculation'!$E$18,1,0)</f>
        <v>0</v>
      </c>
      <c r="ZD30">
        <f>IF(ZD29&gt;'Summary calculation'!$E$18,1,0)</f>
        <v>0</v>
      </c>
      <c r="ZE30">
        <f>IF(ZE29&gt;'Summary calculation'!$E$18,1,0)</f>
        <v>0</v>
      </c>
      <c r="ZF30">
        <f>IF(ZF29&gt;'Summary calculation'!$E$18,1,0)</f>
        <v>0</v>
      </c>
      <c r="ZG30">
        <f>IF(ZG29&gt;'Summary calculation'!$E$18,1,0)</f>
        <v>0</v>
      </c>
      <c r="ZH30">
        <f>IF(ZH29&gt;'Summary calculation'!$E$18,1,0)</f>
        <v>0</v>
      </c>
      <c r="ZI30">
        <f>IF(ZI29&gt;'Summary calculation'!$E$18,1,0)</f>
        <v>0</v>
      </c>
      <c r="ZJ30">
        <f>IF(ZJ29&gt;'Summary calculation'!$E$18,1,0)</f>
        <v>0</v>
      </c>
      <c r="ZK30">
        <f>IF(ZK29&gt;'Summary calculation'!$E$18,1,0)</f>
        <v>0</v>
      </c>
      <c r="ZL30">
        <f>IF(ZL29&gt;'Summary calculation'!$E$18,1,0)</f>
        <v>0</v>
      </c>
      <c r="ZM30">
        <f>IF(ZM29&gt;'Summary calculation'!$E$18,1,0)</f>
        <v>0</v>
      </c>
      <c r="ZN30">
        <f>IF(ZN29&gt;'Summary calculation'!$E$18,1,0)</f>
        <v>0</v>
      </c>
      <c r="ZO30">
        <f>IF(ZO29&gt;'Summary calculation'!$E$18,1,0)</f>
        <v>0</v>
      </c>
      <c r="ZP30">
        <f>IF(ZP29&gt;'Summary calculation'!$E$18,1,0)</f>
        <v>0</v>
      </c>
      <c r="ZQ30">
        <f>IF(ZQ29&gt;'Summary calculation'!$E$18,1,0)</f>
        <v>0</v>
      </c>
      <c r="ZR30">
        <f>IF(ZR29&gt;'Summary calculation'!$E$18,1,0)</f>
        <v>0</v>
      </c>
      <c r="ZS30">
        <f>IF(ZS29&gt;'Summary calculation'!$E$18,1,0)</f>
        <v>0</v>
      </c>
      <c r="ZT30">
        <f>IF(ZT29&gt;'Summary calculation'!$E$18,1,0)</f>
        <v>0</v>
      </c>
      <c r="ZU30">
        <f>IF(ZU29&gt;'Summary calculation'!$E$18,1,0)</f>
        <v>0</v>
      </c>
      <c r="ZV30">
        <f>IF(ZV29&gt;'Summary calculation'!$E$18,1,0)</f>
        <v>0</v>
      </c>
      <c r="ZW30">
        <f>IF(ZW29&gt;'Summary calculation'!$E$18,1,0)</f>
        <v>0</v>
      </c>
      <c r="ZX30">
        <f>IF(ZX29&gt;'Summary calculation'!$E$18,1,0)</f>
        <v>0</v>
      </c>
      <c r="ZY30">
        <f>IF(ZY29&gt;'Summary calculation'!$E$18,1,0)</f>
        <v>0</v>
      </c>
      <c r="ZZ30">
        <f>IF(ZZ29&gt;'Summary calculation'!$E$18,1,0)</f>
        <v>0</v>
      </c>
      <c r="AAA30">
        <f>IF(AAA29&gt;'Summary calculation'!$E$18,1,0)</f>
        <v>0</v>
      </c>
      <c r="AAB30">
        <f>IF(AAB29&gt;'Summary calculation'!$E$18,1,0)</f>
        <v>0</v>
      </c>
      <c r="AAC30">
        <f>IF(AAC29&gt;'Summary calculation'!$E$18,1,0)</f>
        <v>0</v>
      </c>
      <c r="AAD30">
        <f>IF(AAD29&gt;'Summary calculation'!$E$18,1,0)</f>
        <v>0</v>
      </c>
      <c r="AAE30">
        <f>IF(AAE29&gt;'Summary calculation'!$E$18,1,0)</f>
        <v>0</v>
      </c>
      <c r="AAF30">
        <f>IF(AAF29&gt;'Summary calculation'!$E$18,1,0)</f>
        <v>0</v>
      </c>
      <c r="AAG30">
        <f>IF(AAG29&gt;'Summary calculation'!$E$18,1,0)</f>
        <v>0</v>
      </c>
      <c r="AAH30">
        <f>IF(AAH29&gt;'Summary calculation'!$E$18,1,0)</f>
        <v>0</v>
      </c>
      <c r="AAI30">
        <f>IF(AAI29&gt;'Summary calculation'!$E$18,1,0)</f>
        <v>0</v>
      </c>
      <c r="AAJ30">
        <f>IF(AAJ29&gt;'Summary calculation'!$E$18,1,0)</f>
        <v>0</v>
      </c>
      <c r="AAK30">
        <f>IF(AAK29&gt;'Summary calculation'!$E$18,1,0)</f>
        <v>0</v>
      </c>
      <c r="AAL30">
        <f>IF(AAL29&gt;'Summary calculation'!$E$18,1,0)</f>
        <v>0</v>
      </c>
      <c r="AAM30">
        <f>IF(AAM29&gt;'Summary calculation'!$E$18,1,0)</f>
        <v>0</v>
      </c>
      <c r="AAN30">
        <f>IF(AAN29&gt;'Summary calculation'!$E$18,1,0)</f>
        <v>0</v>
      </c>
      <c r="AAO30">
        <f>IF(AAO29&gt;'Summary calculation'!$E$18,1,0)</f>
        <v>0</v>
      </c>
      <c r="AAP30">
        <f>IF(AAP29&gt;'Summary calculation'!$E$18,1,0)</f>
        <v>0</v>
      </c>
      <c r="AAQ30">
        <f>IF(AAQ29&gt;'Summary calculation'!$E$18,1,0)</f>
        <v>0</v>
      </c>
      <c r="AAR30">
        <f>IF(AAR29&gt;'Summary calculation'!$E$18,1,0)</f>
        <v>0</v>
      </c>
      <c r="AAS30">
        <f>IF(AAS29&gt;'Summary calculation'!$E$18,1,0)</f>
        <v>0</v>
      </c>
      <c r="AAT30">
        <f>IF(AAT29&gt;'Summary calculation'!$E$18,1,0)</f>
        <v>0</v>
      </c>
      <c r="AAU30">
        <f>IF(AAU29&gt;'Summary calculation'!$E$18,1,0)</f>
        <v>0</v>
      </c>
      <c r="AAV30">
        <f>IF(AAV29&gt;'Summary calculation'!$E$18,1,0)</f>
        <v>0</v>
      </c>
      <c r="AAW30">
        <f>IF(AAW29&gt;'Summary calculation'!$E$18,1,0)</f>
        <v>0</v>
      </c>
      <c r="AAX30">
        <f>IF(AAX29&gt;'Summary calculation'!$E$18,1,0)</f>
        <v>0</v>
      </c>
      <c r="AAY30">
        <f>IF(AAY29&gt;'Summary calculation'!$E$18,1,0)</f>
        <v>0</v>
      </c>
      <c r="AAZ30">
        <f>IF(AAZ29&gt;'Summary calculation'!$E$18,1,0)</f>
        <v>0</v>
      </c>
      <c r="ABA30">
        <f>IF(ABA29&gt;'Summary calculation'!$E$18,1,0)</f>
        <v>0</v>
      </c>
      <c r="ABB30">
        <f>IF(ABB29&gt;'Summary calculation'!$E$18,1,0)</f>
        <v>0</v>
      </c>
      <c r="ABC30">
        <f>IF(ABC29&gt;'Summary calculation'!$E$18,1,0)</f>
        <v>0</v>
      </c>
      <c r="ABD30">
        <f>IF(ABD29&gt;'Summary calculation'!$E$18,1,0)</f>
        <v>0</v>
      </c>
      <c r="ABE30">
        <f>IF(ABE29&gt;'Summary calculation'!$E$18,1,0)</f>
        <v>0</v>
      </c>
      <c r="ABF30">
        <f>IF(ABF29&gt;'Summary calculation'!$E$18,1,0)</f>
        <v>0</v>
      </c>
      <c r="ABG30">
        <f>IF(ABG29&gt;'Summary calculation'!$E$18,1,0)</f>
        <v>0</v>
      </c>
      <c r="ABH30">
        <f>IF(ABH29&gt;'Summary calculation'!$E$18,1,0)</f>
        <v>0</v>
      </c>
      <c r="ABI30">
        <f>IF(ABI29&gt;'Summary calculation'!$E$18,1,0)</f>
        <v>0</v>
      </c>
      <c r="ABJ30">
        <f>IF(ABJ29&gt;'Summary calculation'!$E$18,1,0)</f>
        <v>0</v>
      </c>
      <c r="ABK30">
        <f>IF(ABK29&gt;'Summary calculation'!$E$18,1,0)</f>
        <v>0</v>
      </c>
      <c r="ABL30">
        <f>IF(ABL29&gt;'Summary calculation'!$E$18,1,0)</f>
        <v>0</v>
      </c>
      <c r="ABM30">
        <f>IF(ABM29&gt;'Summary calculation'!$E$18,1,0)</f>
        <v>0</v>
      </c>
      <c r="ABN30">
        <f>IF(ABN29&gt;'Summary calculation'!$E$18,1,0)</f>
        <v>0</v>
      </c>
      <c r="ABO30">
        <f>IF(ABO29&gt;'Summary calculation'!$E$18,1,0)</f>
        <v>0</v>
      </c>
      <c r="ABP30">
        <f>IF(ABP29&gt;'Summary calculation'!$E$18,1,0)</f>
        <v>0</v>
      </c>
      <c r="ABQ30">
        <f>IF(ABQ29&gt;'Summary calculation'!$E$18,1,0)</f>
        <v>0</v>
      </c>
      <c r="ABR30">
        <f>IF(ABR29&gt;'Summary calculation'!$E$18,1,0)</f>
        <v>0</v>
      </c>
      <c r="ABS30">
        <f>IF(ABS29&gt;'Summary calculation'!$E$18,1,0)</f>
        <v>0</v>
      </c>
      <c r="ABT30">
        <f>IF(ABT29&gt;'Summary calculation'!$E$18,1,0)</f>
        <v>0</v>
      </c>
      <c r="ABU30">
        <f>IF(ABU29&gt;'Summary calculation'!$E$18,1,0)</f>
        <v>0</v>
      </c>
      <c r="ABV30">
        <f>IF(ABV29&gt;'Summary calculation'!$E$18,1,0)</f>
        <v>0</v>
      </c>
      <c r="ABW30">
        <f>IF(ABW29&gt;'Summary calculation'!$E$18,1,0)</f>
        <v>0</v>
      </c>
      <c r="ABX30">
        <f>IF(ABX29&gt;'Summary calculation'!$E$18,1,0)</f>
        <v>0</v>
      </c>
      <c r="ABY30">
        <f>IF(ABY29&gt;'Summary calculation'!$E$18,1,0)</f>
        <v>0</v>
      </c>
      <c r="ABZ30">
        <f>IF(ABZ29&gt;'Summary calculation'!$E$18,1,0)</f>
        <v>0</v>
      </c>
      <c r="ACA30">
        <f>IF(ACA29&gt;'Summary calculation'!$E$18,1,0)</f>
        <v>0</v>
      </c>
      <c r="ACB30">
        <f>IF(ACB29&gt;'Summary calculation'!$E$18,1,0)</f>
        <v>0</v>
      </c>
      <c r="ACC30">
        <f>IF(ACC29&gt;'Summary calculation'!$E$18,1,0)</f>
        <v>0</v>
      </c>
      <c r="ACD30">
        <f>IF(ACD29&gt;'Summary calculation'!$E$18,1,0)</f>
        <v>0</v>
      </c>
      <c r="ACE30">
        <f>IF(ACE29&gt;'Summary calculation'!$E$18,1,0)</f>
        <v>0</v>
      </c>
      <c r="ACF30">
        <f>IF(ACF29&gt;'Summary calculation'!$E$18,1,0)</f>
        <v>0</v>
      </c>
      <c r="ACG30">
        <f>IF(ACG29&gt;'Summary calculation'!$E$18,1,0)</f>
        <v>0</v>
      </c>
      <c r="ACH30">
        <f>IF(ACH29&gt;'Summary calculation'!$E$18,1,0)</f>
        <v>0</v>
      </c>
      <c r="ACI30">
        <f>IF(ACI29&gt;'Summary calculation'!$E$18,1,0)</f>
        <v>0</v>
      </c>
      <c r="ACJ30">
        <f>IF(ACJ29&gt;'Summary calculation'!$E$18,1,0)</f>
        <v>0</v>
      </c>
      <c r="ACK30">
        <f>IF(ACK29&gt;'Summary calculation'!$E$18,1,0)</f>
        <v>0</v>
      </c>
      <c r="ACL30">
        <f>IF(ACL29&gt;'Summary calculation'!$E$18,1,0)</f>
        <v>0</v>
      </c>
      <c r="ACM30">
        <f>IF(ACM29&gt;'Summary calculation'!$E$18,1,0)</f>
        <v>0</v>
      </c>
      <c r="ACN30">
        <f>IF(ACN29&gt;'Summary calculation'!$E$18,1,0)</f>
        <v>0</v>
      </c>
      <c r="ACO30">
        <f>IF(ACO29&gt;'Summary calculation'!$E$18,1,0)</f>
        <v>0</v>
      </c>
      <c r="ACP30">
        <f>IF(ACP29&gt;'Summary calculation'!$E$18,1,0)</f>
        <v>0</v>
      </c>
      <c r="ACQ30">
        <f>IF(ACQ29&gt;'Summary calculation'!$E$18,1,0)</f>
        <v>0</v>
      </c>
      <c r="ACR30">
        <f>IF(ACR29&gt;'Summary calculation'!$E$18,1,0)</f>
        <v>0</v>
      </c>
      <c r="ACS30">
        <f>IF(ACS29&gt;'Summary calculation'!$E$18,1,0)</f>
        <v>0</v>
      </c>
      <c r="ACT30">
        <f>IF(ACT29&gt;'Summary calculation'!$E$18,1,0)</f>
        <v>0</v>
      </c>
      <c r="ACU30">
        <f>IF(ACU29&gt;'Summary calculation'!$E$18,1,0)</f>
        <v>0</v>
      </c>
      <c r="ACV30">
        <f>IF(ACV29&gt;'Summary calculation'!$E$18,1,0)</f>
        <v>0</v>
      </c>
      <c r="ACW30">
        <f>IF(ACW29&gt;'Summary calculation'!$E$18,1,0)</f>
        <v>0</v>
      </c>
      <c r="ACX30">
        <f>IF(ACX29&gt;'Summary calculation'!$E$18,1,0)</f>
        <v>0</v>
      </c>
      <c r="ACY30">
        <f>IF(ACY29&gt;'Summary calculation'!$E$18,1,0)</f>
        <v>0</v>
      </c>
      <c r="ACZ30">
        <f>IF(ACZ29&gt;'Summary calculation'!$E$18,1,0)</f>
        <v>0</v>
      </c>
      <c r="ADA30">
        <f>IF(ADA29&gt;'Summary calculation'!$E$18,1,0)</f>
        <v>0</v>
      </c>
      <c r="ADB30">
        <f>IF(ADB29&gt;'Summary calculation'!$E$18,1,0)</f>
        <v>0</v>
      </c>
      <c r="ADC30">
        <f>IF(ADC29&gt;'Summary calculation'!$E$18,1,0)</f>
        <v>0</v>
      </c>
      <c r="ADD30">
        <f>IF(ADD29&gt;'Summary calculation'!$E$18,1,0)</f>
        <v>0</v>
      </c>
      <c r="ADE30">
        <f>IF(ADE29&gt;'Summary calculation'!$E$18,1,0)</f>
        <v>0</v>
      </c>
      <c r="ADF30">
        <f>IF(ADF29&gt;'Summary calculation'!$E$18,1,0)</f>
        <v>0</v>
      </c>
      <c r="ADG30">
        <f>IF(ADG29&gt;'Summary calculation'!$E$18,1,0)</f>
        <v>0</v>
      </c>
      <c r="ADH30">
        <f>IF(ADH29&gt;'Summary calculation'!$E$18,1,0)</f>
        <v>0</v>
      </c>
      <c r="ADI30">
        <f>IF(ADI29&gt;'Summary calculation'!$E$18,1,0)</f>
        <v>0</v>
      </c>
      <c r="ADJ30">
        <f>IF(ADJ29&gt;'Summary calculation'!$E$18,1,0)</f>
        <v>0</v>
      </c>
      <c r="ADK30">
        <f>IF(ADK29&gt;'Summary calculation'!$E$18,1,0)</f>
        <v>0</v>
      </c>
      <c r="ADL30">
        <f>IF(ADL29&gt;'Summary calculation'!$E$18,1,0)</f>
        <v>0</v>
      </c>
      <c r="ADM30">
        <f>IF(ADM29&gt;'Summary calculation'!$E$18,1,0)</f>
        <v>0</v>
      </c>
      <c r="ADN30">
        <f>IF(ADN29&gt;'Summary calculation'!$E$18,1,0)</f>
        <v>0</v>
      </c>
      <c r="ADO30">
        <f>IF(ADO29&gt;'Summary calculation'!$E$18,1,0)</f>
        <v>0</v>
      </c>
      <c r="ADP30">
        <f>IF(ADP29&gt;'Summary calculation'!$E$18,1,0)</f>
        <v>0</v>
      </c>
      <c r="ADQ30">
        <f>IF(ADQ29&gt;'Summary calculation'!$E$18,1,0)</f>
        <v>0</v>
      </c>
      <c r="ADR30">
        <f>IF(ADR29&gt;'Summary calculation'!$E$18,1,0)</f>
        <v>0</v>
      </c>
      <c r="ADS30">
        <f>IF(ADS29&gt;'Summary calculation'!$E$18,1,0)</f>
        <v>0</v>
      </c>
      <c r="ADT30">
        <f>IF(ADT29&gt;'Summary calculation'!$E$18,1,0)</f>
        <v>0</v>
      </c>
      <c r="ADU30">
        <f>IF(ADU29&gt;'Summary calculation'!$E$18,1,0)</f>
        <v>0</v>
      </c>
      <c r="ADV30">
        <f>IF(ADV29&gt;'Summary calculation'!$E$18,1,0)</f>
        <v>0</v>
      </c>
      <c r="ADW30">
        <f>IF(ADW29&gt;'Summary calculation'!$E$18,1,0)</f>
        <v>0</v>
      </c>
      <c r="ADX30">
        <f>IF(ADX29&gt;'Summary calculation'!$E$18,1,0)</f>
        <v>0</v>
      </c>
      <c r="ADY30">
        <f>IF(ADY29&gt;'Summary calculation'!$E$18,1,0)</f>
        <v>0</v>
      </c>
      <c r="ADZ30">
        <f>IF(ADZ29&gt;'Summary calculation'!$E$18,1,0)</f>
        <v>0</v>
      </c>
      <c r="AEA30">
        <f>IF(AEA29&gt;'Summary calculation'!$E$18,1,0)</f>
        <v>0</v>
      </c>
      <c r="AEB30">
        <f>IF(AEB29&gt;'Summary calculation'!$E$18,1,0)</f>
        <v>0</v>
      </c>
      <c r="AEC30">
        <f>IF(AEC29&gt;'Summary calculation'!$E$18,1,0)</f>
        <v>0</v>
      </c>
      <c r="AED30">
        <f>IF(AED29&gt;'Summary calculation'!$E$18,1,0)</f>
        <v>0</v>
      </c>
      <c r="AEE30">
        <f>IF(AEE29&gt;'Summary calculation'!$E$18,1,0)</f>
        <v>0</v>
      </c>
      <c r="AEF30">
        <f>IF(AEF29&gt;'Summary calculation'!$E$18,1,0)</f>
        <v>0</v>
      </c>
      <c r="AEG30">
        <f>IF(AEG29&gt;'Summary calculation'!$E$18,1,0)</f>
        <v>0</v>
      </c>
      <c r="AEH30">
        <f>IF(AEH29&gt;'Summary calculation'!$E$18,1,0)</f>
        <v>0</v>
      </c>
      <c r="AEI30">
        <f>IF(AEI29&gt;'Summary calculation'!$E$18,1,0)</f>
        <v>0</v>
      </c>
      <c r="AEJ30">
        <f>IF(AEJ29&gt;'Summary calculation'!$E$18,1,0)</f>
        <v>0</v>
      </c>
      <c r="AEK30">
        <f>IF(AEK29&gt;'Summary calculation'!$E$18,1,0)</f>
        <v>0</v>
      </c>
      <c r="AEL30">
        <f>IF(AEL29&gt;'Summary calculation'!$E$18,1,0)</f>
        <v>0</v>
      </c>
      <c r="AEM30">
        <f>IF(AEM29&gt;'Summary calculation'!$E$18,1,0)</f>
        <v>0</v>
      </c>
      <c r="AEN30">
        <f>IF(AEN29&gt;'Summary calculation'!$E$18,1,0)</f>
        <v>0</v>
      </c>
      <c r="AEO30">
        <f>IF(AEO29&gt;'Summary calculation'!$E$18,1,0)</f>
        <v>0</v>
      </c>
      <c r="AEP30">
        <f>IF(AEP29&gt;'Summary calculation'!$E$18,1,0)</f>
        <v>0</v>
      </c>
      <c r="AEQ30">
        <f>IF(AEQ29&gt;'Summary calculation'!$E$18,1,0)</f>
        <v>0</v>
      </c>
      <c r="AER30">
        <f>IF(AER29&gt;'Summary calculation'!$E$18,1,0)</f>
        <v>0</v>
      </c>
      <c r="AES30">
        <f>IF(AES29&gt;'Summary calculation'!$E$18,1,0)</f>
        <v>0</v>
      </c>
      <c r="AET30">
        <f>IF(AET29&gt;'Summary calculation'!$E$18,1,0)</f>
        <v>0</v>
      </c>
      <c r="AEU30">
        <f>IF(AEU29&gt;'Summary calculation'!$E$18,1,0)</f>
        <v>0</v>
      </c>
      <c r="AEV30">
        <f>IF(AEV29&gt;'Summary calculation'!$E$18,1,0)</f>
        <v>0</v>
      </c>
      <c r="AEW30">
        <f>IF(AEW29&gt;'Summary calculation'!$E$18,1,0)</f>
        <v>0</v>
      </c>
      <c r="AEX30">
        <f>IF(AEX29&gt;'Summary calculation'!$E$18,1,0)</f>
        <v>0</v>
      </c>
      <c r="AEY30">
        <f>IF(AEY29&gt;'Summary calculation'!$E$18,1,0)</f>
        <v>0</v>
      </c>
      <c r="AEZ30">
        <f>IF(AEZ29&gt;'Summary calculation'!$E$18,1,0)</f>
        <v>0</v>
      </c>
      <c r="AFA30">
        <f>IF(AFA29&gt;'Summary calculation'!$E$18,1,0)</f>
        <v>0</v>
      </c>
      <c r="AFB30">
        <f>IF(AFB29&gt;'Summary calculation'!$E$18,1,0)</f>
        <v>0</v>
      </c>
      <c r="AFC30">
        <f>IF(AFC29&gt;'Summary calculation'!$E$18,1,0)</f>
        <v>0</v>
      </c>
      <c r="AFD30">
        <f>IF(AFD29&gt;'Summary calculation'!$E$18,1,0)</f>
        <v>0</v>
      </c>
      <c r="AFE30">
        <f>IF(AFE29&gt;'Summary calculation'!$E$18,1,0)</f>
        <v>0</v>
      </c>
      <c r="AFF30">
        <f>IF(AFF29&gt;'Summary calculation'!$E$18,1,0)</f>
        <v>0</v>
      </c>
      <c r="AFG30">
        <f>IF(AFG29&gt;'Summary calculation'!$E$18,1,0)</f>
        <v>0</v>
      </c>
      <c r="AFH30">
        <f>IF(AFH29&gt;'Summary calculation'!$E$18,1,0)</f>
        <v>0</v>
      </c>
      <c r="AFI30">
        <f>IF(AFI29&gt;'Summary calculation'!$E$18,1,0)</f>
        <v>0</v>
      </c>
      <c r="AFJ30">
        <f>IF(AFJ29&gt;'Summary calculation'!$E$18,1,0)</f>
        <v>0</v>
      </c>
      <c r="AFK30">
        <f>IF(AFK29&gt;'Summary calculation'!$E$18,1,0)</f>
        <v>0</v>
      </c>
      <c r="AFL30">
        <f>IF(AFL29&gt;'Summary calculation'!$E$18,1,0)</f>
        <v>0</v>
      </c>
      <c r="AFM30">
        <f>IF(AFM29&gt;'Summary calculation'!$E$18,1,0)</f>
        <v>0</v>
      </c>
      <c r="AFN30">
        <f>IF(AFN29&gt;'Summary calculation'!$E$18,1,0)</f>
        <v>0</v>
      </c>
      <c r="AFO30">
        <f>IF(AFO29&gt;'Summary calculation'!$E$18,1,0)</f>
        <v>0</v>
      </c>
      <c r="AFP30">
        <f>IF(AFP29&gt;'Summary calculation'!$E$18,1,0)</f>
        <v>0</v>
      </c>
      <c r="AFQ30">
        <f>IF(AFQ29&gt;'Summary calculation'!$E$18,1,0)</f>
        <v>0</v>
      </c>
      <c r="AFR30">
        <f>IF(AFR29&gt;'Summary calculation'!$E$18,1,0)</f>
        <v>0</v>
      </c>
      <c r="AFS30">
        <f>IF(AFS29&gt;'Summary calculation'!$E$18,1,0)</f>
        <v>0</v>
      </c>
      <c r="AFT30">
        <f>IF(AFT29&gt;'Summary calculation'!$E$18,1,0)</f>
        <v>0</v>
      </c>
      <c r="AFU30">
        <f>IF(AFU29&gt;'Summary calculation'!$E$18,1,0)</f>
        <v>0</v>
      </c>
      <c r="AFV30">
        <f>IF(AFV29&gt;'Summary calculation'!$E$18,1,0)</f>
        <v>0</v>
      </c>
      <c r="AFW30">
        <f>IF(AFW29&gt;'Summary calculation'!$E$18,1,0)</f>
        <v>0</v>
      </c>
      <c r="AFX30">
        <f>IF(AFX29&gt;'Summary calculation'!$E$18,1,0)</f>
        <v>0</v>
      </c>
      <c r="AFY30">
        <f>IF(AFY29&gt;'Summary calculation'!$E$18,1,0)</f>
        <v>0</v>
      </c>
      <c r="AFZ30">
        <f>IF(AFZ29&gt;'Summary calculation'!$E$18,1,0)</f>
        <v>0</v>
      </c>
      <c r="AGA30">
        <f>IF(AGA29&gt;'Summary calculation'!$E$18,1,0)</f>
        <v>0</v>
      </c>
      <c r="AGB30">
        <f>IF(AGB29&gt;'Summary calculation'!$E$18,1,0)</f>
        <v>0</v>
      </c>
      <c r="AGC30">
        <f>IF(AGC29&gt;'Summary calculation'!$E$18,1,0)</f>
        <v>0</v>
      </c>
      <c r="AGD30">
        <f>IF(AGD29&gt;'Summary calculation'!$E$18,1,0)</f>
        <v>0</v>
      </c>
      <c r="AGE30">
        <f>IF(AGE29&gt;'Summary calculation'!$E$18,1,0)</f>
        <v>0</v>
      </c>
      <c r="AGF30">
        <f>IF(AGF29&gt;'Summary calculation'!$E$18,1,0)</f>
        <v>0</v>
      </c>
      <c r="AGG30">
        <f>IF(AGG29&gt;'Summary calculation'!$E$18,1,0)</f>
        <v>0</v>
      </c>
      <c r="AGH30">
        <f>IF(AGH29&gt;'Summary calculation'!$E$18,1,0)</f>
        <v>0</v>
      </c>
      <c r="AGI30">
        <f>IF(AGI29&gt;'Summary calculation'!$E$18,1,0)</f>
        <v>0</v>
      </c>
      <c r="AGJ30">
        <f>IF(AGJ29&gt;'Summary calculation'!$E$18,1,0)</f>
        <v>0</v>
      </c>
      <c r="AGK30">
        <f>IF(AGK29&gt;'Summary calculation'!$E$18,1,0)</f>
        <v>0</v>
      </c>
      <c r="AGL30">
        <f>IF(AGL29&gt;'Summary calculation'!$E$18,1,0)</f>
        <v>0</v>
      </c>
      <c r="AGM30">
        <f>IF(AGM29&gt;'Summary calculation'!$E$18,1,0)</f>
        <v>0</v>
      </c>
      <c r="AGN30">
        <f>IF(AGN29&gt;'Summary calculation'!$E$18,1,0)</f>
        <v>0</v>
      </c>
      <c r="AGO30">
        <f>IF(AGO29&gt;'Summary calculation'!$E$18,1,0)</f>
        <v>0</v>
      </c>
      <c r="AGP30">
        <f>IF(AGP29&gt;'Summary calculation'!$E$18,1,0)</f>
        <v>0</v>
      </c>
      <c r="AGQ30">
        <f>IF(AGQ29&gt;'Summary calculation'!$E$18,1,0)</f>
        <v>0</v>
      </c>
      <c r="AGR30">
        <f>IF(AGR29&gt;'Summary calculation'!$E$18,1,0)</f>
        <v>0</v>
      </c>
      <c r="AGS30">
        <f>IF(AGS29&gt;'Summary calculation'!$E$18,1,0)</f>
        <v>0</v>
      </c>
      <c r="AGT30">
        <f>IF(AGT29&gt;'Summary calculation'!$E$18,1,0)</f>
        <v>0</v>
      </c>
      <c r="AGU30">
        <f>IF(AGU29&gt;'Summary calculation'!$E$18,1,0)</f>
        <v>0</v>
      </c>
      <c r="AGV30">
        <f>IF(AGV29&gt;'Summary calculation'!$E$18,1,0)</f>
        <v>0</v>
      </c>
      <c r="AGW30">
        <f>IF(AGW29&gt;'Summary calculation'!$E$18,1,0)</f>
        <v>0</v>
      </c>
      <c r="AGX30">
        <f>IF(AGX29&gt;'Summary calculation'!$E$18,1,0)</f>
        <v>0</v>
      </c>
      <c r="AGY30">
        <f>IF(AGY29&gt;'Summary calculation'!$E$18,1,0)</f>
        <v>0</v>
      </c>
      <c r="AGZ30">
        <f>IF(AGZ29&gt;'Summary calculation'!$E$18,1,0)</f>
        <v>0</v>
      </c>
      <c r="AHA30">
        <f>IF(AHA29&gt;'Summary calculation'!$E$18,1,0)</f>
        <v>0</v>
      </c>
      <c r="AHB30">
        <f>IF(AHB29&gt;'Summary calculation'!$E$18,1,0)</f>
        <v>0</v>
      </c>
      <c r="AHC30">
        <f>IF(AHC29&gt;'Summary calculation'!$E$18,1,0)</f>
        <v>0</v>
      </c>
      <c r="AHD30">
        <f>IF(AHD29&gt;'Summary calculation'!$E$18,1,0)</f>
        <v>0</v>
      </c>
      <c r="AHE30">
        <f>IF(AHE29&gt;'Summary calculation'!$E$18,1,0)</f>
        <v>0</v>
      </c>
      <c r="AHF30">
        <f>IF(AHF29&gt;'Summary calculation'!$E$18,1,0)</f>
        <v>0</v>
      </c>
      <c r="AHG30">
        <f>IF(AHG29&gt;'Summary calculation'!$E$18,1,0)</f>
        <v>0</v>
      </c>
      <c r="AHH30">
        <f>IF(AHH29&gt;'Summary calculation'!$E$18,1,0)</f>
        <v>0</v>
      </c>
      <c r="AHI30">
        <f>IF(AHI29&gt;'Summary calculation'!$E$18,1,0)</f>
        <v>0</v>
      </c>
      <c r="AHJ30">
        <f>IF(AHJ29&gt;'Summary calculation'!$E$18,1,0)</f>
        <v>0</v>
      </c>
      <c r="AHK30">
        <f>IF(AHK29&gt;'Summary calculation'!$E$18,1,0)</f>
        <v>0</v>
      </c>
      <c r="AHL30">
        <f>IF(AHL29&gt;'Summary calculation'!$E$18,1,0)</f>
        <v>0</v>
      </c>
      <c r="AHM30">
        <f>IF(AHM29&gt;'Summary calculation'!$E$18,1,0)</f>
        <v>0</v>
      </c>
      <c r="AHN30">
        <f>IF(AHN29&gt;'Summary calculation'!$E$18,1,0)</f>
        <v>0</v>
      </c>
      <c r="AHO30">
        <f>IF(AHO29&gt;'Summary calculation'!$E$18,1,0)</f>
        <v>0</v>
      </c>
      <c r="AHP30">
        <f>IF(AHP29&gt;'Summary calculation'!$E$18,1,0)</f>
        <v>0</v>
      </c>
      <c r="AHQ30">
        <f>IF(AHQ29&gt;'Summary calculation'!$E$18,1,0)</f>
        <v>0</v>
      </c>
      <c r="AHR30">
        <f>IF(AHR29&gt;'Summary calculation'!$E$18,1,0)</f>
        <v>0</v>
      </c>
      <c r="AHS30">
        <f>IF(AHS29&gt;'Summary calculation'!$E$18,1,0)</f>
        <v>0</v>
      </c>
      <c r="AHT30">
        <f>IF(AHT29&gt;'Summary calculation'!$E$18,1,0)</f>
        <v>0</v>
      </c>
      <c r="AHU30">
        <f>IF(AHU29&gt;'Summary calculation'!$E$18,1,0)</f>
        <v>0</v>
      </c>
      <c r="AHV30">
        <f>IF(AHV29&gt;'Summary calculation'!$E$18,1,0)</f>
        <v>0</v>
      </c>
      <c r="AHW30">
        <f>IF(AHW29&gt;'Summary calculation'!$E$18,1,0)</f>
        <v>0</v>
      </c>
      <c r="AHX30">
        <f>IF(AHX29&gt;'Summary calculation'!$E$18,1,0)</f>
        <v>0</v>
      </c>
      <c r="AHY30">
        <f>IF(AHY29&gt;'Summary calculation'!$E$18,1,0)</f>
        <v>0</v>
      </c>
      <c r="AHZ30">
        <f>IF(AHZ29&gt;'Summary calculation'!$E$18,1,0)</f>
        <v>0</v>
      </c>
      <c r="AIA30">
        <f>IF(AIA29&gt;'Summary calculation'!$E$18,1,0)</f>
        <v>0</v>
      </c>
      <c r="AIB30">
        <f>IF(AIB29&gt;'Summary calculation'!$E$18,1,0)</f>
        <v>0</v>
      </c>
      <c r="AIC30">
        <f>IF(AIC29&gt;'Summary calculation'!$E$18,1,0)</f>
        <v>0</v>
      </c>
      <c r="AID30">
        <f>IF(AID29&gt;'Summary calculation'!$E$18,1,0)</f>
        <v>0</v>
      </c>
      <c r="AIE30">
        <f>IF(AIE29&gt;'Summary calculation'!$E$18,1,0)</f>
        <v>0</v>
      </c>
      <c r="AIF30">
        <f>IF(AIF29&gt;'Summary calculation'!$E$18,1,0)</f>
        <v>0</v>
      </c>
      <c r="AIG30">
        <f>IF(AIG29&gt;'Summary calculation'!$E$18,1,0)</f>
        <v>0</v>
      </c>
      <c r="AIH30">
        <f>IF(AIH29&gt;'Summary calculation'!$E$18,1,0)</f>
        <v>0</v>
      </c>
      <c r="AII30">
        <f>IF(AII29&gt;'Summary calculation'!$E$18,1,0)</f>
        <v>0</v>
      </c>
      <c r="AIJ30">
        <f>IF(AIJ29&gt;'Summary calculation'!$E$18,1,0)</f>
        <v>0</v>
      </c>
      <c r="AIK30">
        <f>IF(AIK29&gt;'Summary calculation'!$E$18,1,0)</f>
        <v>0</v>
      </c>
      <c r="AIL30">
        <f>IF(AIL29&gt;'Summary calculation'!$E$18,1,0)</f>
        <v>0</v>
      </c>
      <c r="AIM30">
        <f>IF(AIM29&gt;'Summary calculation'!$E$18,1,0)</f>
        <v>0</v>
      </c>
      <c r="AIN30">
        <f>IF(AIN29&gt;'Summary calculation'!$E$18,1,0)</f>
        <v>0</v>
      </c>
      <c r="AIO30">
        <f>IF(AIO29&gt;'Summary calculation'!$E$18,1,0)</f>
        <v>0</v>
      </c>
      <c r="AIP30">
        <f>IF(AIP29&gt;'Summary calculation'!$E$18,1,0)</f>
        <v>0</v>
      </c>
      <c r="AIQ30">
        <f>IF(AIQ29&gt;'Summary calculation'!$E$18,1,0)</f>
        <v>0</v>
      </c>
      <c r="AIR30">
        <f>IF(AIR29&gt;'Summary calculation'!$E$18,1,0)</f>
        <v>0</v>
      </c>
      <c r="AIS30">
        <f>IF(AIS29&gt;'Summary calculation'!$E$18,1,0)</f>
        <v>0</v>
      </c>
      <c r="AIT30">
        <f>IF(AIT29&gt;'Summary calculation'!$E$18,1,0)</f>
        <v>0</v>
      </c>
      <c r="AIU30">
        <f>IF(AIU29&gt;'Summary calculation'!$E$18,1,0)</f>
        <v>0</v>
      </c>
      <c r="AIV30">
        <f>IF(AIV29&gt;'Summary calculation'!$E$18,1,0)</f>
        <v>0</v>
      </c>
      <c r="AIW30">
        <f>IF(AIW29&gt;'Summary calculation'!$E$18,1,0)</f>
        <v>0</v>
      </c>
      <c r="AIX30">
        <f>IF(AIX29&gt;'Summary calculation'!$E$18,1,0)</f>
        <v>0</v>
      </c>
      <c r="AIY30">
        <f>IF(AIY29&gt;'Summary calculation'!$E$18,1,0)</f>
        <v>0</v>
      </c>
      <c r="AIZ30">
        <f>IF(AIZ29&gt;'Summary calculation'!$E$18,1,0)</f>
        <v>0</v>
      </c>
      <c r="AJA30">
        <f>IF(AJA29&gt;'Summary calculation'!$E$18,1,0)</f>
        <v>0</v>
      </c>
      <c r="AJB30">
        <f>IF(AJB29&gt;'Summary calculation'!$E$18,1,0)</f>
        <v>0</v>
      </c>
      <c r="AJC30">
        <f>IF(AJC29&gt;'Summary calculation'!$E$18,1,0)</f>
        <v>0</v>
      </c>
      <c r="AJD30">
        <f>IF(AJD29&gt;'Summary calculation'!$E$18,1,0)</f>
        <v>0</v>
      </c>
      <c r="AJE30">
        <f>IF(AJE29&gt;'Summary calculation'!$E$18,1,0)</f>
        <v>0</v>
      </c>
      <c r="AJF30">
        <f>IF(AJF29&gt;'Summary calculation'!$E$18,1,0)</f>
        <v>0</v>
      </c>
      <c r="AJG30">
        <f>IF(AJG29&gt;'Summary calculation'!$E$18,1,0)</f>
        <v>0</v>
      </c>
      <c r="AJH30">
        <f>IF(AJH29&gt;'Summary calculation'!$E$18,1,0)</f>
        <v>0</v>
      </c>
      <c r="AJI30">
        <f>IF(AJI29&gt;'Summary calculation'!$E$18,1,0)</f>
        <v>0</v>
      </c>
      <c r="AJJ30">
        <f>IF(AJJ29&gt;'Summary calculation'!$E$18,1,0)</f>
        <v>0</v>
      </c>
      <c r="AJK30">
        <f>IF(AJK29&gt;'Summary calculation'!$E$18,1,0)</f>
        <v>0</v>
      </c>
      <c r="AJL30">
        <f>IF(AJL29&gt;'Summary calculation'!$E$18,1,0)</f>
        <v>0</v>
      </c>
      <c r="AJM30">
        <f>IF(AJM29&gt;'Summary calculation'!$E$18,1,0)</f>
        <v>0</v>
      </c>
      <c r="AJN30">
        <f>IF(AJN29&gt;'Summary calculation'!$E$18,1,0)</f>
        <v>0</v>
      </c>
      <c r="AJO30">
        <f>IF(AJO29&gt;'Summary calculation'!$E$18,1,0)</f>
        <v>0</v>
      </c>
      <c r="AJP30">
        <f>IF(AJP29&gt;'Summary calculation'!$E$18,1,0)</f>
        <v>0</v>
      </c>
      <c r="AJQ30">
        <f>IF(AJQ29&gt;'Summary calculation'!$E$18,1,0)</f>
        <v>0</v>
      </c>
      <c r="AJR30">
        <f>IF(AJR29&gt;'Summary calculation'!$E$18,1,0)</f>
        <v>0</v>
      </c>
      <c r="AJS30">
        <f>IF(AJS29&gt;'Summary calculation'!$E$18,1,0)</f>
        <v>0</v>
      </c>
      <c r="AJT30">
        <f>IF(AJT29&gt;'Summary calculation'!$E$18,1,0)</f>
        <v>0</v>
      </c>
      <c r="AJU30">
        <f>IF(AJU29&gt;'Summary calculation'!$E$18,1,0)</f>
        <v>0</v>
      </c>
      <c r="AJV30">
        <f>IF(AJV29&gt;'Summary calculation'!$E$18,1,0)</f>
        <v>0</v>
      </c>
      <c r="AJW30">
        <f>IF(AJW29&gt;'Summary calculation'!$E$18,1,0)</f>
        <v>0</v>
      </c>
      <c r="AJX30">
        <f>IF(AJX29&gt;'Summary calculation'!$E$18,1,0)</f>
        <v>0</v>
      </c>
      <c r="AJY30">
        <f>IF(AJY29&gt;'Summary calculation'!$E$18,1,0)</f>
        <v>0</v>
      </c>
      <c r="AJZ30">
        <f>IF(AJZ29&gt;'Summary calculation'!$E$18,1,0)</f>
        <v>0</v>
      </c>
      <c r="AKA30">
        <f>IF(AKA29&gt;'Summary calculation'!$E$18,1,0)</f>
        <v>0</v>
      </c>
      <c r="AKB30">
        <f>IF(AKB29&gt;'Summary calculation'!$E$18,1,0)</f>
        <v>0</v>
      </c>
      <c r="AKC30">
        <f>IF(AKC29&gt;'Summary calculation'!$E$18,1,0)</f>
        <v>0</v>
      </c>
      <c r="AKD30">
        <f>IF(AKD29&gt;'Summary calculation'!$E$18,1,0)</f>
        <v>0</v>
      </c>
      <c r="AKE30">
        <f>IF(AKE29&gt;'Summary calculation'!$E$18,1,0)</f>
        <v>0</v>
      </c>
      <c r="AKF30">
        <f>IF(AKF29&gt;'Summary calculation'!$E$18,1,0)</f>
        <v>0</v>
      </c>
      <c r="AKG30">
        <f>IF(AKG29&gt;'Summary calculation'!$E$18,1,0)</f>
        <v>0</v>
      </c>
      <c r="AKH30">
        <f>IF(AKH29&gt;'Summary calculation'!$E$18,1,0)</f>
        <v>0</v>
      </c>
      <c r="AKI30">
        <f>IF(AKI29&gt;'Summary calculation'!$E$18,1,0)</f>
        <v>0</v>
      </c>
      <c r="AKJ30">
        <f>IF(AKJ29&gt;'Summary calculation'!$E$18,1,0)</f>
        <v>0</v>
      </c>
      <c r="AKK30">
        <f>IF(AKK29&gt;'Summary calculation'!$E$18,1,0)</f>
        <v>0</v>
      </c>
      <c r="AKL30">
        <f>IF(AKL29&gt;'Summary calculation'!$E$18,1,0)</f>
        <v>0</v>
      </c>
      <c r="AKM30">
        <f>IF(AKM29&gt;'Summary calculation'!$E$18,1,0)</f>
        <v>0</v>
      </c>
      <c r="AKN30">
        <f>IF(AKN29&gt;'Summary calculation'!$E$18,1,0)</f>
        <v>0</v>
      </c>
      <c r="AKO30">
        <f>IF(AKO29&gt;'Summary calculation'!$E$18,1,0)</f>
        <v>0</v>
      </c>
      <c r="AKP30">
        <f>IF(AKP29&gt;'Summary calculation'!$E$18,1,0)</f>
        <v>0</v>
      </c>
      <c r="AKQ30">
        <f>IF(AKQ29&gt;'Summary calculation'!$E$18,1,0)</f>
        <v>0</v>
      </c>
      <c r="AKR30">
        <f>IF(AKR29&gt;'Summary calculation'!$E$18,1,0)</f>
        <v>0</v>
      </c>
      <c r="AKS30">
        <f>IF(AKS29&gt;'Summary calculation'!$E$18,1,0)</f>
        <v>0</v>
      </c>
      <c r="AKT30">
        <f>IF(AKT29&gt;'Summary calculation'!$E$18,1,0)</f>
        <v>0</v>
      </c>
      <c r="AKU30">
        <f>IF(AKU29&gt;'Summary calculation'!$E$18,1,0)</f>
        <v>0</v>
      </c>
      <c r="AKV30">
        <f>IF(AKV29&gt;'Summary calculation'!$E$18,1,0)</f>
        <v>0</v>
      </c>
      <c r="AKW30">
        <f>IF(AKW29&gt;'Summary calculation'!$E$18,1,0)</f>
        <v>0</v>
      </c>
      <c r="AKX30">
        <f>IF(AKX29&gt;'Summary calculation'!$E$18,1,0)</f>
        <v>0</v>
      </c>
      <c r="AKY30">
        <f>IF(AKY29&gt;'Summary calculation'!$E$18,1,0)</f>
        <v>0</v>
      </c>
      <c r="AKZ30">
        <f>IF(AKZ29&gt;'Summary calculation'!$E$18,1,0)</f>
        <v>0</v>
      </c>
      <c r="ALA30">
        <f>IF(ALA29&gt;'Summary calculation'!$E$18,1,0)</f>
        <v>0</v>
      </c>
      <c r="ALB30">
        <f>IF(ALB29&gt;'Summary calculation'!$E$18,1,0)</f>
        <v>0</v>
      </c>
      <c r="ALC30">
        <f>IF(ALC29&gt;'Summary calculation'!$E$18,1,0)</f>
        <v>0</v>
      </c>
      <c r="ALD30">
        <f>IF(ALD29&gt;'Summary calculation'!$E$18,1,0)</f>
        <v>0</v>
      </c>
      <c r="ALE30">
        <f>IF(ALE29&gt;'Summary calculation'!$E$18,1,0)</f>
        <v>0</v>
      </c>
      <c r="ALF30">
        <f>IF(ALF29&gt;'Summary calculation'!$E$18,1,0)</f>
        <v>0</v>
      </c>
      <c r="ALG30">
        <f>IF(ALG29&gt;'Summary calculation'!$E$18,1,0)</f>
        <v>0</v>
      </c>
      <c r="ALH30">
        <f>IF(ALH29&gt;'Summary calculation'!$E$18,1,0)</f>
        <v>0</v>
      </c>
      <c r="ALI30">
        <f>IF(ALI29&gt;'Summary calculation'!$E$18,1,0)</f>
        <v>0</v>
      </c>
      <c r="ALJ30">
        <f>IF(ALJ29&gt;'Summary calculation'!$E$18,1,0)</f>
        <v>0</v>
      </c>
      <c r="ALK30">
        <f>IF(ALK29&gt;'Summary calculation'!$E$18,1,0)</f>
        <v>0</v>
      </c>
      <c r="ALL30">
        <f>IF(ALL29&gt;'Summary calculation'!$E$18,1,0)</f>
        <v>0</v>
      </c>
      <c r="ALM30">
        <f>IF(ALM29&gt;'Summary calculation'!$E$18,1,0)</f>
        <v>0</v>
      </c>
      <c r="ALN30">
        <f>IF(ALN29&gt;'Summary calculation'!$E$18,1,0)</f>
        <v>0</v>
      </c>
      <c r="ALO30">
        <f>IF(ALO29&gt;'Summary calculation'!$E$18,1,0)</f>
        <v>0</v>
      </c>
      <c r="ALP30">
        <f>IF(ALP29&gt;'Summary calculation'!$E$18,1,0)</f>
        <v>0</v>
      </c>
      <c r="ALQ30">
        <f>IF(ALQ29&gt;'Summary calculation'!$E$18,1,0)</f>
        <v>0</v>
      </c>
      <c r="ALR30">
        <f>IF(ALR29&gt;'Summary calculation'!$E$18,1,0)</f>
        <v>0</v>
      </c>
      <c r="ALS30">
        <f>IF(ALS29&gt;'Summary calculation'!$E$18,1,0)</f>
        <v>0</v>
      </c>
      <c r="ALT30">
        <f>IF(ALT29&gt;'Summary calculation'!$E$18,1,0)</f>
        <v>0</v>
      </c>
      <c r="ALU30">
        <f>IF(ALU29&gt;'Summary calculation'!$E$18,1,0)</f>
        <v>0</v>
      </c>
      <c r="ALV30">
        <f>IF(ALV29&gt;'Summary calculation'!$E$18,1,0)</f>
        <v>0</v>
      </c>
      <c r="ALW30">
        <f>IF(ALW29&gt;'Summary calculation'!$E$18,1,0)</f>
        <v>0</v>
      </c>
      <c r="ALX30">
        <f>IF(ALX29&gt;'Summary calculation'!$E$18,1,0)</f>
        <v>0</v>
      </c>
      <c r="ALY30">
        <f>IF(ALY29&gt;'Summary calculation'!$E$18,1,0)</f>
        <v>0</v>
      </c>
      <c r="ALZ30">
        <f>IF(ALZ29&gt;'Summary calculation'!$E$18,1,0)</f>
        <v>0</v>
      </c>
      <c r="AMA30">
        <f>IF(AMA29&gt;'Summary calculation'!$E$18,1,0)</f>
        <v>0</v>
      </c>
      <c r="AMB30">
        <f>IF(AMB29&gt;'Summary calculation'!$E$18,1,0)</f>
        <v>0</v>
      </c>
      <c r="AMC30">
        <f>IF(AMC29&gt;'Summary calculation'!$E$18,1,0)</f>
        <v>0</v>
      </c>
      <c r="AMD30">
        <f>IF(AMD29&gt;'Summary calculation'!$E$18,1,0)</f>
        <v>0</v>
      </c>
      <c r="AME30">
        <f>IF(AME29&gt;'Summary calculation'!$E$18,1,0)</f>
        <v>0</v>
      </c>
      <c r="AMF30">
        <f>IF(AMF29&gt;'Summary calculation'!$E$18,1,0)</f>
        <v>0</v>
      </c>
      <c r="AMG30">
        <f>IF(AMG29&gt;'Summary calculation'!$E$18,1,0)</f>
        <v>0</v>
      </c>
      <c r="AMH30">
        <f>IF(AMH29&gt;'Summary calculation'!$E$18,1,0)</f>
        <v>0</v>
      </c>
      <c r="AMI30">
        <f>IF(AMI29&gt;'Summary calculation'!$E$18,1,0)</f>
        <v>0</v>
      </c>
      <c r="AMJ30">
        <f>IF(AMJ29&gt;'Summary calculation'!$E$18,1,0)</f>
        <v>0</v>
      </c>
      <c r="AMK30">
        <f>IF(AMK29&gt;'Summary calculation'!$E$18,1,0)</f>
        <v>0</v>
      </c>
      <c r="AML30">
        <f>IF(AML29&gt;'Summary calculation'!$E$18,1,0)</f>
        <v>0</v>
      </c>
      <c r="AMM30">
        <f>IF(AMM29&gt;'Summary calculation'!$E$18,1,0)</f>
        <v>0</v>
      </c>
      <c r="AMN30">
        <f>IF(AMN29&gt;'Summary calculation'!$E$18,1,0)</f>
        <v>0</v>
      </c>
      <c r="AMO30">
        <f>IF(AMO29&gt;'Summary calculation'!$E$18,1,0)</f>
        <v>0</v>
      </c>
      <c r="AMP30">
        <f>IF(AMP29&gt;'Summary calculation'!$E$18,1,0)</f>
        <v>0</v>
      </c>
      <c r="AMQ30">
        <f>IF(AMQ29&gt;'Summary calculation'!$E$18,1,0)</f>
        <v>0</v>
      </c>
      <c r="AMR30">
        <f>IF(AMR29&gt;'Summary calculation'!$E$18,1,0)</f>
        <v>0</v>
      </c>
      <c r="AMS30">
        <f>IF(AMS29&gt;'Summary calculation'!$E$18,1,0)</f>
        <v>0</v>
      </c>
      <c r="AMT30">
        <f>IF(AMT29&gt;'Summary calculation'!$E$18,1,0)</f>
        <v>0</v>
      </c>
      <c r="AMU30">
        <f>IF(AMU29&gt;'Summary calculation'!$E$18,1,0)</f>
        <v>0</v>
      </c>
      <c r="AMV30">
        <f>IF(AMV29&gt;'Summary calculation'!$E$18,1,0)</f>
        <v>0</v>
      </c>
      <c r="AMW30">
        <f>IF(AMW29&gt;'Summary calculation'!$E$18,1,0)</f>
        <v>0</v>
      </c>
      <c r="AMX30">
        <f>IF(AMX29&gt;'Summary calculation'!$E$18,1,0)</f>
        <v>0</v>
      </c>
      <c r="AMY30">
        <f>IF(AMY29&gt;'Summary calculation'!$E$18,1,0)</f>
        <v>0</v>
      </c>
      <c r="AMZ30">
        <f>IF(AMZ29&gt;'Summary calculation'!$E$18,1,0)</f>
        <v>0</v>
      </c>
      <c r="ANA30">
        <f>IF(ANA29&gt;'Summary calculation'!$E$18,1,0)</f>
        <v>0</v>
      </c>
      <c r="ANB30">
        <f>IF(ANB29&gt;'Summary calculation'!$E$18,1,0)</f>
        <v>0</v>
      </c>
      <c r="ANC30">
        <f>IF(ANC29&gt;'Summary calculation'!$E$18,1,0)</f>
        <v>0</v>
      </c>
      <c r="AND30">
        <f>IF(AND29&gt;'Summary calculation'!$E$18,1,0)</f>
        <v>0</v>
      </c>
      <c r="ANE30">
        <f>IF(ANE29&gt;'Summary calculation'!$E$18,1,0)</f>
        <v>0</v>
      </c>
      <c r="ANF30">
        <f>IF(ANF29&gt;'Summary calculation'!$E$18,1,0)</f>
        <v>0</v>
      </c>
      <c r="ANG30">
        <f>IF(ANG29&gt;'Summary calculation'!$E$18,1,0)</f>
        <v>0</v>
      </c>
      <c r="ANH30">
        <f>IF(ANH29&gt;'Summary calculation'!$E$18,1,0)</f>
        <v>0</v>
      </c>
      <c r="ANI30">
        <f>IF(ANI29&gt;'Summary calculation'!$E$18,1,0)</f>
        <v>0</v>
      </c>
      <c r="ANJ30">
        <f>IF(ANJ29&gt;'Summary calculation'!$E$18,1,0)</f>
        <v>0</v>
      </c>
      <c r="ANK30">
        <f>IF(ANK29&gt;'Summary calculation'!$E$18,1,0)</f>
        <v>0</v>
      </c>
      <c r="ANL30">
        <f>IF(ANL29&gt;'Summary calculation'!$E$18,1,0)</f>
        <v>0</v>
      </c>
      <c r="ANM30">
        <f>IF(ANM29&gt;'Summary calculation'!$E$18,1,0)</f>
        <v>0</v>
      </c>
      <c r="ANN30">
        <f>IF(ANN29&gt;'Summary calculation'!$E$18,1,0)</f>
        <v>0</v>
      </c>
      <c r="ANO30">
        <f>IF(ANO29&gt;'Summary calculation'!$E$18,1,0)</f>
        <v>0</v>
      </c>
      <c r="ANP30">
        <f>IF(ANP29&gt;'Summary calculation'!$E$18,1,0)</f>
        <v>0</v>
      </c>
      <c r="ANQ30">
        <f>IF(ANQ29&gt;'Summary calculation'!$E$18,1,0)</f>
        <v>0</v>
      </c>
      <c r="ANR30">
        <f>IF(ANR29&gt;'Summary calculation'!$E$18,1,0)</f>
        <v>0</v>
      </c>
      <c r="ANS30">
        <f>IF(ANS29&gt;'Summary calculation'!$E$18,1,0)</f>
        <v>0</v>
      </c>
      <c r="ANT30">
        <f>IF(ANT29&gt;'Summary calculation'!$E$18,1,0)</f>
        <v>0</v>
      </c>
      <c r="ANU30">
        <f>IF(ANU29&gt;'Summary calculation'!$E$18,1,0)</f>
        <v>0</v>
      </c>
      <c r="ANV30">
        <f>IF(ANV29&gt;'Summary calculation'!$E$18,1,0)</f>
        <v>0</v>
      </c>
      <c r="ANW30">
        <f>IF(ANW29&gt;'Summary calculation'!$E$18,1,0)</f>
        <v>0</v>
      </c>
      <c r="ANX30">
        <f>IF(ANX29&gt;'Summary calculation'!$E$18,1,0)</f>
        <v>0</v>
      </c>
      <c r="ANY30">
        <f>IF(ANY29&gt;'Summary calculation'!$E$18,1,0)</f>
        <v>0</v>
      </c>
      <c r="ANZ30">
        <f>IF(ANZ29&gt;'Summary calculation'!$E$18,1,0)</f>
        <v>0</v>
      </c>
      <c r="AOA30">
        <f>IF(AOA29&gt;'Summary calculation'!$E$18,1,0)</f>
        <v>0</v>
      </c>
      <c r="AOB30">
        <f>IF(AOB29&gt;'Summary calculation'!$E$18,1,0)</f>
        <v>0</v>
      </c>
      <c r="AOC30">
        <f>IF(AOC29&gt;'Summary calculation'!$E$18,1,0)</f>
        <v>0</v>
      </c>
      <c r="AOD30">
        <f>IF(AOD29&gt;'Summary calculation'!$E$18,1,0)</f>
        <v>0</v>
      </c>
      <c r="AOE30">
        <f>IF(AOE29&gt;'Summary calculation'!$E$18,1,0)</f>
        <v>0</v>
      </c>
      <c r="AOF30">
        <f>IF(AOF29&gt;'Summary calculation'!$E$18,1,0)</f>
        <v>0</v>
      </c>
      <c r="AOG30">
        <f>IF(AOG29&gt;'Summary calculation'!$E$18,1,0)</f>
        <v>0</v>
      </c>
      <c r="AOH30">
        <f>IF(AOH29&gt;'Summary calculation'!$E$18,1,0)</f>
        <v>0</v>
      </c>
      <c r="AOI30">
        <f>IF(AOI29&gt;'Summary calculation'!$E$18,1,0)</f>
        <v>0</v>
      </c>
      <c r="AOJ30">
        <f>IF(AOJ29&gt;'Summary calculation'!$E$18,1,0)</f>
        <v>0</v>
      </c>
      <c r="AOK30">
        <f>IF(AOK29&gt;'Summary calculation'!$E$18,1,0)</f>
        <v>0</v>
      </c>
      <c r="AOL30">
        <f>IF(AOL29&gt;'Summary calculation'!$E$18,1,0)</f>
        <v>0</v>
      </c>
      <c r="AOM30">
        <f>IF(AOM29&gt;'Summary calculation'!$E$18,1,0)</f>
        <v>0</v>
      </c>
      <c r="AON30">
        <f>IF(AON29&gt;'Summary calculation'!$E$18,1,0)</f>
        <v>0</v>
      </c>
      <c r="AOO30">
        <f>IF(AOO29&gt;'Summary calculation'!$E$18,1,0)</f>
        <v>0</v>
      </c>
      <c r="AOP30">
        <f>IF(AOP29&gt;'Summary calculation'!$E$18,1,0)</f>
        <v>0</v>
      </c>
      <c r="AOQ30">
        <f>IF(AOQ29&gt;'Summary calculation'!$E$18,1,0)</f>
        <v>0</v>
      </c>
      <c r="AOR30">
        <f>IF(AOR29&gt;'Summary calculation'!$E$18,1,0)</f>
        <v>0</v>
      </c>
      <c r="AOS30">
        <f>IF(AOS29&gt;'Summary calculation'!$E$18,1,0)</f>
        <v>0</v>
      </c>
      <c r="AOT30">
        <f>IF(AOT29&gt;'Summary calculation'!$E$18,1,0)</f>
        <v>0</v>
      </c>
      <c r="AOU30">
        <f>IF(AOU29&gt;'Summary calculation'!$E$18,1,0)</f>
        <v>0</v>
      </c>
      <c r="AOV30">
        <f>IF(AOV29&gt;'Summary calculation'!$E$18,1,0)</f>
        <v>0</v>
      </c>
      <c r="AOW30">
        <f>IF(AOW29&gt;'Summary calculation'!$E$18,1,0)</f>
        <v>0</v>
      </c>
      <c r="AOX30">
        <f>IF(AOX29&gt;'Summary calculation'!$E$18,1,0)</f>
        <v>0</v>
      </c>
      <c r="AOY30">
        <f>IF(AOY29&gt;'Summary calculation'!$E$18,1,0)</f>
        <v>0</v>
      </c>
      <c r="AOZ30">
        <f>IF(AOZ29&gt;'Summary calculation'!$E$18,1,0)</f>
        <v>0</v>
      </c>
      <c r="APA30">
        <f>IF(APA29&gt;'Summary calculation'!$E$18,1,0)</f>
        <v>0</v>
      </c>
      <c r="APB30">
        <f>IF(APB29&gt;'Summary calculation'!$E$18,1,0)</f>
        <v>0</v>
      </c>
      <c r="APC30">
        <f>IF(APC29&gt;'Summary calculation'!$E$18,1,0)</f>
        <v>0</v>
      </c>
      <c r="APD30">
        <f>IF(APD29&gt;'Summary calculation'!$E$18,1,0)</f>
        <v>0</v>
      </c>
      <c r="APE30">
        <f>IF(APE29&gt;'Summary calculation'!$E$18,1,0)</f>
        <v>0</v>
      </c>
      <c r="APF30">
        <f>IF(APF29&gt;'Summary calculation'!$E$18,1,0)</f>
        <v>0</v>
      </c>
      <c r="APG30">
        <f>IF(APG29&gt;'Summary calculation'!$E$18,1,0)</f>
        <v>0</v>
      </c>
      <c r="APH30">
        <f>IF(APH29&gt;'Summary calculation'!$E$18,1,0)</f>
        <v>0</v>
      </c>
      <c r="API30">
        <f>IF(API29&gt;'Summary calculation'!$E$18,1,0)</f>
        <v>0</v>
      </c>
      <c r="APJ30">
        <f>IF(APJ29&gt;'Summary calculation'!$E$18,1,0)</f>
        <v>0</v>
      </c>
      <c r="APK30">
        <f>IF(APK29&gt;'Summary calculation'!$E$18,1,0)</f>
        <v>0</v>
      </c>
      <c r="APL30">
        <f>IF(APL29&gt;'Summary calculation'!$E$18,1,0)</f>
        <v>0</v>
      </c>
      <c r="APM30">
        <f>IF(APM29&gt;'Summary calculation'!$E$18,1,0)</f>
        <v>0</v>
      </c>
      <c r="APN30">
        <f>IF(APN29&gt;'Summary calculation'!$E$18,1,0)</f>
        <v>0</v>
      </c>
      <c r="APO30">
        <f>IF(APO29&gt;'Summary calculation'!$E$18,1,0)</f>
        <v>0</v>
      </c>
      <c r="APP30">
        <f>IF(APP29&gt;'Summary calculation'!$E$18,1,0)</f>
        <v>0</v>
      </c>
      <c r="APQ30">
        <f>IF(APQ29&gt;'Summary calculation'!$E$18,1,0)</f>
        <v>0</v>
      </c>
      <c r="APR30">
        <f>IF(APR29&gt;'Summary calculation'!$E$18,1,0)</f>
        <v>0</v>
      </c>
      <c r="APS30">
        <f>IF(APS29&gt;'Summary calculation'!$E$18,1,0)</f>
        <v>0</v>
      </c>
      <c r="APT30">
        <f>IF(APT29&gt;'Summary calculation'!$E$18,1,0)</f>
        <v>0</v>
      </c>
      <c r="APU30">
        <f>IF(APU29&gt;'Summary calculation'!$E$18,1,0)</f>
        <v>0</v>
      </c>
      <c r="APV30">
        <f>IF(APV29&gt;'Summary calculation'!$E$18,1,0)</f>
        <v>0</v>
      </c>
      <c r="APW30">
        <f>IF(APW29&gt;'Summary calculation'!$E$18,1,0)</f>
        <v>0</v>
      </c>
      <c r="APX30">
        <f>IF(APX29&gt;'Summary calculation'!$E$18,1,0)</f>
        <v>0</v>
      </c>
      <c r="APY30">
        <f>IF(APY29&gt;'Summary calculation'!$E$18,1,0)</f>
        <v>0</v>
      </c>
      <c r="APZ30">
        <f>IF(APZ29&gt;'Summary calculation'!$E$18,1,0)</f>
        <v>0</v>
      </c>
      <c r="AQA30">
        <f>IF(AQA29&gt;'Summary calculation'!$E$18,1,0)</f>
        <v>0</v>
      </c>
      <c r="AQB30">
        <f>IF(AQB29&gt;'Summary calculation'!$E$18,1,0)</f>
        <v>0</v>
      </c>
      <c r="AQC30">
        <f>IF(AQC29&gt;'Summary calculation'!$E$18,1,0)</f>
        <v>0</v>
      </c>
      <c r="AQD30">
        <f>IF(AQD29&gt;'Summary calculation'!$E$18,1,0)</f>
        <v>0</v>
      </c>
    </row>
    <row r="31" spans="2:1122" ht="39" customHeight="1" thickBot="1" x14ac:dyDescent="0.3">
      <c r="B31" s="151" t="s">
        <v>107</v>
      </c>
      <c r="C31" s="151"/>
      <c r="D31" s="121">
        <f>SUM(E27:AQD27)</f>
        <v>0</v>
      </c>
      <c r="E31" s="41"/>
      <c r="F31" s="15"/>
      <c r="G31" s="15"/>
    </row>
    <row r="32" spans="2:1122" x14ac:dyDescent="0.25">
      <c r="D32" s="15"/>
      <c r="E32" s="15"/>
    </row>
    <row r="33" spans="3:14" x14ac:dyDescent="0.25">
      <c r="C33" s="137" t="s">
        <v>132</v>
      </c>
    </row>
    <row r="39" spans="3:14" ht="31.5" customHeight="1" x14ac:dyDescent="0.25"/>
    <row r="42" spans="3:14" x14ac:dyDescent="0.25">
      <c r="N42" s="60"/>
    </row>
  </sheetData>
  <sheetProtection selectLockedCells="1"/>
  <mergeCells count="9">
    <mergeCell ref="A2:L2"/>
    <mergeCell ref="B28:C28"/>
    <mergeCell ref="B29:C29"/>
    <mergeCell ref="B30:C30"/>
    <mergeCell ref="B31:C31"/>
    <mergeCell ref="B24:C24"/>
    <mergeCell ref="B25:C25"/>
    <mergeCell ref="B26:C26"/>
    <mergeCell ref="B27:C27"/>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B0A4E-7F12-4693-8280-18720E974B76}">
  <sheetPr codeName="Sheet7">
    <tabColor rgb="FF0070C0"/>
  </sheetPr>
  <dimension ref="A1:M10"/>
  <sheetViews>
    <sheetView workbookViewId="0">
      <selection activeCell="G15" sqref="G15"/>
    </sheetView>
  </sheetViews>
  <sheetFormatPr defaultRowHeight="15" x14ac:dyDescent="0.25"/>
  <cols>
    <col min="1" max="1" width="31.85546875" bestFit="1" customWidth="1"/>
    <col min="12" max="12" width="10.42578125" bestFit="1" customWidth="1"/>
  </cols>
  <sheetData>
    <row r="1" spans="1:13" x14ac:dyDescent="0.25">
      <c r="A1" s="6" t="s">
        <v>70</v>
      </c>
      <c r="L1" t="s">
        <v>90</v>
      </c>
    </row>
    <row r="2" spans="1:13" x14ac:dyDescent="0.25">
      <c r="A2" t="s">
        <v>71</v>
      </c>
      <c r="B2" t="s">
        <v>72</v>
      </c>
      <c r="C2" t="s">
        <v>73</v>
      </c>
      <c r="D2" t="s">
        <v>74</v>
      </c>
      <c r="E2" t="s">
        <v>75</v>
      </c>
      <c r="F2" t="s">
        <v>76</v>
      </c>
      <c r="L2" t="s">
        <v>83</v>
      </c>
    </row>
    <row r="3" spans="1:13" x14ac:dyDescent="0.25">
      <c r="A3" t="s">
        <v>77</v>
      </c>
      <c r="B3" t="s">
        <v>78</v>
      </c>
      <c r="C3" t="s">
        <v>79</v>
      </c>
      <c r="D3" t="s">
        <v>80</v>
      </c>
      <c r="E3" t="s">
        <v>81</v>
      </c>
      <c r="F3" t="s">
        <v>82</v>
      </c>
      <c r="L3" t="s">
        <v>85</v>
      </c>
    </row>
    <row r="4" spans="1:13" x14ac:dyDescent="0.25">
      <c r="A4" t="s">
        <v>83</v>
      </c>
      <c r="L4" t="s">
        <v>84</v>
      </c>
    </row>
    <row r="5" spans="1:13" x14ac:dyDescent="0.25">
      <c r="A5" t="s">
        <v>85</v>
      </c>
      <c r="L5" t="s">
        <v>86</v>
      </c>
    </row>
    <row r="6" spans="1:13" x14ac:dyDescent="0.25">
      <c r="A6" t="s">
        <v>84</v>
      </c>
      <c r="L6" t="s">
        <v>87</v>
      </c>
    </row>
    <row r="7" spans="1:13" x14ac:dyDescent="0.25">
      <c r="A7" t="s">
        <v>86</v>
      </c>
      <c r="L7" t="s">
        <v>88</v>
      </c>
      <c r="M7">
        <v>2.5000000000000001E-2</v>
      </c>
    </row>
    <row r="8" spans="1:13" x14ac:dyDescent="0.25">
      <c r="A8" t="s">
        <v>87</v>
      </c>
      <c r="L8" t="s">
        <v>89</v>
      </c>
      <c r="M8">
        <v>2.5000000000000001E-2</v>
      </c>
    </row>
    <row r="9" spans="1:13" x14ac:dyDescent="0.25">
      <c r="A9" t="s">
        <v>88</v>
      </c>
    </row>
    <row r="10" spans="1:13" x14ac:dyDescent="0.25">
      <c r="A10" t="s">
        <v>89</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6DD65-5069-469D-BB8C-83254BD3ABE0}">
  <sheetPr codeName="Sheet8">
    <tabColor rgb="FF0070C0"/>
  </sheetPr>
  <dimension ref="A1"/>
  <sheetViews>
    <sheetView workbookViewId="0">
      <selection activeCell="J8" sqref="J8"/>
    </sheetView>
  </sheetViews>
  <sheetFormatPr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369BF-D937-44FF-8062-69C6AAA2F294}">
  <sheetPr codeName="Sheet9"/>
  <dimension ref="B1:H32"/>
  <sheetViews>
    <sheetView tabSelected="1" zoomScale="140" zoomScaleNormal="140" workbookViewId="0">
      <selection activeCell="C7" sqref="C7"/>
    </sheetView>
  </sheetViews>
  <sheetFormatPr defaultRowHeight="15" x14ac:dyDescent="0.25"/>
  <cols>
    <col min="3" max="3" width="11.7109375" customWidth="1"/>
    <col min="4" max="4" width="54.85546875" customWidth="1"/>
    <col min="5" max="5" width="13.7109375" customWidth="1"/>
    <col min="8" max="8" width="8.85546875" customWidth="1"/>
    <col min="9" max="9" width="5.28515625" customWidth="1"/>
  </cols>
  <sheetData>
    <row r="1" spans="2:6" ht="15.75" thickBot="1" x14ac:dyDescent="0.3"/>
    <row r="2" spans="2:6" ht="18.75" x14ac:dyDescent="0.3">
      <c r="B2" s="153" t="s">
        <v>133</v>
      </c>
      <c r="C2" s="154"/>
      <c r="D2" s="154"/>
      <c r="E2" s="154"/>
      <c r="F2" s="155"/>
    </row>
    <row r="3" spans="2:6" x14ac:dyDescent="0.25">
      <c r="B3" s="70"/>
      <c r="C3" s="15"/>
      <c r="D3" s="15"/>
      <c r="E3" s="15"/>
      <c r="F3" s="71"/>
    </row>
    <row r="4" spans="2:6" ht="15.75" thickBot="1" x14ac:dyDescent="0.3">
      <c r="B4" s="70"/>
      <c r="C4" s="15"/>
      <c r="D4" s="15"/>
      <c r="E4" s="15"/>
      <c r="F4" s="71"/>
    </row>
    <row r="5" spans="2:6" ht="15.75" thickBot="1" x14ac:dyDescent="0.3">
      <c r="B5" s="70"/>
      <c r="C5" s="57" t="s">
        <v>47</v>
      </c>
      <c r="D5" s="107" t="s">
        <v>49</v>
      </c>
      <c r="E5" s="108">
        <v>0.8</v>
      </c>
      <c r="F5" s="71" t="s">
        <v>21</v>
      </c>
    </row>
    <row r="6" spans="2:6" x14ac:dyDescent="0.25">
      <c r="B6" s="70"/>
      <c r="C6" s="15"/>
      <c r="D6" s="118" t="s">
        <v>140</v>
      </c>
      <c r="E6" s="110">
        <v>1</v>
      </c>
      <c r="F6" s="71"/>
    </row>
    <row r="7" spans="2:6" x14ac:dyDescent="0.25">
      <c r="B7" s="70"/>
      <c r="C7" s="15"/>
      <c r="D7" s="58" t="s">
        <v>134</v>
      </c>
      <c r="E7" s="109">
        <v>26</v>
      </c>
      <c r="F7" s="71" t="s">
        <v>5</v>
      </c>
    </row>
    <row r="8" spans="2:6" x14ac:dyDescent="0.25">
      <c r="B8" s="70"/>
      <c r="C8" s="15"/>
      <c r="D8" s="58" t="s">
        <v>135</v>
      </c>
      <c r="E8" s="110">
        <v>3.6</v>
      </c>
      <c r="F8" s="71" t="s">
        <v>7</v>
      </c>
    </row>
    <row r="9" spans="2:6" ht="15.75" thickBot="1" x14ac:dyDescent="0.3">
      <c r="B9" s="70"/>
      <c r="C9" s="15"/>
      <c r="D9" s="59" t="s">
        <v>136</v>
      </c>
      <c r="E9" s="111">
        <v>50</v>
      </c>
      <c r="F9" s="71" t="s">
        <v>21</v>
      </c>
    </row>
    <row r="10" spans="2:6" ht="15.75" thickBot="1" x14ac:dyDescent="0.3">
      <c r="B10" s="70"/>
      <c r="C10" s="15"/>
      <c r="D10" s="104"/>
      <c r="E10" s="105"/>
      <c r="F10" s="71"/>
    </row>
    <row r="11" spans="2:6" ht="15.75" thickBot="1" x14ac:dyDescent="0.3">
      <c r="B11" s="70"/>
      <c r="C11" s="57" t="s">
        <v>100</v>
      </c>
      <c r="D11" s="117" t="s">
        <v>137</v>
      </c>
      <c r="E11" s="132">
        <f>'Ac Calculator Scenario A'!F26</f>
        <v>2</v>
      </c>
      <c r="F11" s="71"/>
    </row>
    <row r="12" spans="2:6" ht="15.75" thickBot="1" x14ac:dyDescent="0.3">
      <c r="B12" s="70"/>
      <c r="C12" s="15"/>
      <c r="D12" s="104"/>
      <c r="E12" s="106"/>
      <c r="F12" s="71"/>
    </row>
    <row r="13" spans="2:6" ht="15.75" thickBot="1" x14ac:dyDescent="0.3">
      <c r="B13" s="70"/>
      <c r="C13" s="57" t="s">
        <v>103</v>
      </c>
      <c r="D13" s="112" t="s">
        <v>101</v>
      </c>
      <c r="E13" s="113">
        <v>0.8</v>
      </c>
      <c r="F13" s="71"/>
    </row>
    <row r="14" spans="2:6" x14ac:dyDescent="0.25">
      <c r="B14" s="70"/>
      <c r="C14" s="15"/>
      <c r="D14" s="114" t="s">
        <v>102</v>
      </c>
      <c r="E14" s="115">
        <v>0.65</v>
      </c>
      <c r="F14" s="71"/>
    </row>
    <row r="15" spans="2:6" x14ac:dyDescent="0.25">
      <c r="B15" s="70"/>
      <c r="C15" s="15"/>
      <c r="D15" s="114" t="s">
        <v>125</v>
      </c>
      <c r="E15" s="115">
        <v>0.3</v>
      </c>
      <c r="F15" s="71" t="s">
        <v>21</v>
      </c>
    </row>
    <row r="16" spans="2:6" x14ac:dyDescent="0.25">
      <c r="B16" s="70"/>
      <c r="C16" s="15"/>
      <c r="D16" s="114" t="s">
        <v>116</v>
      </c>
      <c r="E16" s="115">
        <f>IF(E5&lt;=1,0.74,0.8)</f>
        <v>0.74</v>
      </c>
      <c r="F16" s="71"/>
    </row>
    <row r="17" spans="2:8" x14ac:dyDescent="0.25">
      <c r="B17" s="70"/>
      <c r="C17" s="15"/>
      <c r="D17" s="114" t="s">
        <v>128</v>
      </c>
      <c r="E17" s="115">
        <v>0.6</v>
      </c>
      <c r="F17" s="71"/>
    </row>
    <row r="18" spans="2:8" ht="15.75" thickBot="1" x14ac:dyDescent="0.3">
      <c r="B18" s="70"/>
      <c r="C18" s="15"/>
      <c r="D18" s="116" t="s">
        <v>124</v>
      </c>
      <c r="E18" s="140">
        <v>290</v>
      </c>
      <c r="F18" s="71" t="s">
        <v>121</v>
      </c>
    </row>
    <row r="19" spans="2:8" ht="15.75" thickBot="1" x14ac:dyDescent="0.3">
      <c r="B19" s="70"/>
      <c r="C19" s="15"/>
      <c r="D19" s="15"/>
      <c r="E19" s="15"/>
      <c r="F19" s="71"/>
    </row>
    <row r="20" spans="2:8" ht="15.75" thickBot="1" x14ac:dyDescent="0.3">
      <c r="B20" s="70"/>
      <c r="C20" s="39" t="s">
        <v>48</v>
      </c>
      <c r="D20" s="131" t="s">
        <v>138</v>
      </c>
      <c r="E20" s="129">
        <f>IF(E6=1,'Impact angle &amp; other outputs'!C8,0)</f>
        <v>-66.892736616977373</v>
      </c>
      <c r="F20" s="75" t="s">
        <v>26</v>
      </c>
    </row>
    <row r="21" spans="2:8" ht="15.75" thickBot="1" x14ac:dyDescent="0.3">
      <c r="B21" s="70"/>
      <c r="C21" s="15"/>
      <c r="D21" s="15"/>
      <c r="E21" s="101"/>
      <c r="F21" s="71"/>
    </row>
    <row r="22" spans="2:8" ht="15.75" thickBot="1" x14ac:dyDescent="0.3">
      <c r="B22" s="70"/>
      <c r="C22" s="15"/>
      <c r="D22" s="138" t="s">
        <v>139</v>
      </c>
      <c r="E22" s="130">
        <f>IF(AND(E6=1,E20&lt;=-59.5),0,IF(E5&lt;=1,35,10))</f>
        <v>0</v>
      </c>
      <c r="F22" s="75" t="s">
        <v>26</v>
      </c>
    </row>
    <row r="23" spans="2:8" ht="15.75" thickBot="1" x14ac:dyDescent="0.3">
      <c r="B23" s="72"/>
      <c r="C23" s="73"/>
      <c r="D23" s="73"/>
      <c r="E23" s="73"/>
      <c r="F23" s="74"/>
    </row>
    <row r="26" spans="2:8" ht="15.75" thickBot="1" x14ac:dyDescent="0.3"/>
    <row r="27" spans="2:8" ht="19.5" customHeight="1" x14ac:dyDescent="0.3">
      <c r="B27" s="153" t="s">
        <v>58</v>
      </c>
      <c r="C27" s="154"/>
      <c r="D27" s="154"/>
      <c r="E27" s="154"/>
      <c r="F27" s="155"/>
    </row>
    <row r="28" spans="2:8" ht="15.75" thickBot="1" x14ac:dyDescent="0.3">
      <c r="B28" s="70"/>
      <c r="C28" s="15"/>
      <c r="D28" s="15"/>
      <c r="E28" s="15"/>
      <c r="F28" s="71"/>
    </row>
    <row r="29" spans="2:8" ht="15.75" thickBot="1" x14ac:dyDescent="0.3">
      <c r="B29" s="70"/>
      <c r="C29" s="57" t="s">
        <v>100</v>
      </c>
      <c r="D29" s="117" t="s">
        <v>25</v>
      </c>
      <c r="E29" s="127">
        <f>IF(E22=0,60,E22)</f>
        <v>60</v>
      </c>
      <c r="F29" s="71" t="s">
        <v>26</v>
      </c>
    </row>
    <row r="30" spans="2:8" ht="15.75" thickBot="1" x14ac:dyDescent="0.3">
      <c r="B30" s="70"/>
      <c r="C30" s="15"/>
      <c r="D30" s="15"/>
      <c r="E30" s="101"/>
      <c r="F30" s="71"/>
    </row>
    <row r="31" spans="2:8" ht="15.75" thickBot="1" x14ac:dyDescent="0.3">
      <c r="B31" s="70"/>
      <c r="C31" s="39" t="s">
        <v>48</v>
      </c>
      <c r="D31" s="68" t="str">
        <f>IF(E29=60,"High impact angle model - Critical area","JARUS Mod EASA - Low impact angle model - Critical area")</f>
        <v>High impact angle model - Critical area</v>
      </c>
      <c r="E31" s="128">
        <f>IF(E29=60,'Ac Calculator Scenario A'!F41,'Ac  Calculator Scenario B'!L4)</f>
        <v>3.0787608005179967</v>
      </c>
      <c r="F31" s="71" t="s">
        <v>59</v>
      </c>
      <c r="G31" s="91"/>
      <c r="H31" s="139"/>
    </row>
    <row r="32" spans="2:8" ht="15.75" thickBot="1" x14ac:dyDescent="0.3">
      <c r="B32" s="72"/>
      <c r="C32" s="73"/>
      <c r="D32" s="73"/>
      <c r="E32" s="73"/>
      <c r="F32" s="74"/>
    </row>
  </sheetData>
  <mergeCells count="2">
    <mergeCell ref="B27:F27"/>
    <mergeCell ref="B2:F2"/>
  </mergeCells>
  <conditionalFormatting sqref="D20:E20">
    <cfRule type="cellIs" dxfId="2" priority="4" operator="lessThanOrEqual">
      <formula>-59.5</formula>
    </cfRule>
  </conditionalFormatting>
  <conditionalFormatting sqref="E22">
    <cfRule type="cellIs" dxfId="1" priority="1" operator="equal">
      <formula>10</formula>
    </cfRule>
    <cfRule type="cellIs" dxfId="0" priority="3" operator="equal">
      <formula>35</formula>
    </cfRule>
  </conditionalFormatting>
  <dataValidations count="5">
    <dataValidation type="decimal" allowBlank="1" showInputMessage="1" showErrorMessage="1" errorTitle="Out of bounds" error="Please input valid dimensions" sqref="E5" xr:uid="{6863B5B3-EFB9-44C5-B991-4C5A123320C0}">
      <formula1>0</formula1>
      <formula2>100</formula2>
    </dataValidation>
    <dataValidation type="whole" allowBlank="1" showInputMessage="1" showErrorMessage="1" error="Give a valid input._x000a_Either 0 or 1" sqref="E6" xr:uid="{31803284-6418-4848-BC27-1EFE35A381A9}">
      <formula1>0</formula1>
      <formula2>1</formula2>
    </dataValidation>
    <dataValidation type="decimal" allowBlank="1" showInputMessage="1" showErrorMessage="1" error="Please give a valid input" sqref="E7" xr:uid="{C766A5D7-8818-47D1-BD7D-4DEA53F9BB79}">
      <formula1>1</formula1>
      <formula2>340</formula2>
    </dataValidation>
    <dataValidation type="decimal" allowBlank="1" showInputMessage="1" showErrorMessage="1" error="Please give a vilid input" sqref="E8" xr:uid="{3786B1AA-EC96-4486-8489-809E9D92530C}">
      <formula1>0.01</formula1>
      <formula2>1000000</formula2>
    </dataValidation>
    <dataValidation type="decimal" allowBlank="1" showInputMessage="1" showErrorMessage="1" error="Please give a valid input" sqref="E9" xr:uid="{64615207-0107-4A64-A6D5-BBDCC53380F1}">
      <formula1>0</formula1>
      <formula2>50000</formula2>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72A95178AC5C541BBB22F9AE07D2774" ma:contentTypeVersion="13" ma:contentTypeDescription="Ein neues Dokument erstellen." ma:contentTypeScope="" ma:versionID="10e179ccb3fe61bbca34e0e3cc6d378c">
  <xsd:schema xmlns:xsd="http://www.w3.org/2001/XMLSchema" xmlns:xs="http://www.w3.org/2001/XMLSchema" xmlns:p="http://schemas.microsoft.com/office/2006/metadata/properties" xmlns:ns2="96ef3c98-860c-4205-a30b-ace2fbeb73c8" xmlns:ns3="63108cec-5d64-44c4-85d0-47234daacdc6" targetNamespace="http://schemas.microsoft.com/office/2006/metadata/properties" ma:root="true" ma:fieldsID="be9761f10bbef2743ae82b0af6ceab92" ns2:_="" ns3:_="">
    <xsd:import namespace="96ef3c98-860c-4205-a30b-ace2fbeb73c8"/>
    <xsd:import namespace="63108cec-5d64-44c4-85d0-47234daacdc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ef3c98-860c-4205-a30b-ace2fbeb73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3108cec-5d64-44c4-85d0-47234daacdc6"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63108cec-5d64-44c4-85d0-47234daacdc6">
      <UserInfo>
        <DisplayName>Benjamin Bischoff</DisplayName>
        <AccountId>114</AccountId>
        <AccountType/>
      </UserInfo>
      <UserInfo>
        <DisplayName>Artem Komisarenko</DisplayName>
        <AccountId>16</AccountId>
        <AccountType/>
      </UserInfo>
    </SharedWithUsers>
  </documentManagement>
</p:properties>
</file>

<file path=customXml/itemProps1.xml><?xml version="1.0" encoding="utf-8"?>
<ds:datastoreItem xmlns:ds="http://schemas.openxmlformats.org/officeDocument/2006/customXml" ds:itemID="{B1380430-56C4-43F5-9DFA-D354D618C2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ef3c98-860c-4205-a30b-ace2fbeb73c8"/>
    <ds:schemaRef ds:uri="63108cec-5d64-44c4-85d0-47234daacd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547570-5ABA-40F7-88DF-67D1E160BF86}">
  <ds:schemaRefs>
    <ds:schemaRef ds:uri="http://schemas.microsoft.com/sharepoint/v3/contenttype/forms"/>
  </ds:schemaRefs>
</ds:datastoreItem>
</file>

<file path=customXml/itemProps3.xml><?xml version="1.0" encoding="utf-8"?>
<ds:datastoreItem xmlns:ds="http://schemas.openxmlformats.org/officeDocument/2006/customXml" ds:itemID="{41BAAB33-B6D3-4417-B17B-45EF9E232094}">
  <ds:schemaRefs>
    <ds:schemaRef ds:uri="96ef3c98-860c-4205-a30b-ace2fbeb73c8"/>
    <ds:schemaRef ds:uri="http://purl.org/dc/elements/1.1/"/>
    <ds:schemaRef ds:uri="63108cec-5d64-44c4-85d0-47234daacdc6"/>
    <ds:schemaRef ds:uri="http://purl.org/dc/term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iGRC_Annex F</vt:lpstr>
      <vt:lpstr>Impact angle inputs</vt:lpstr>
      <vt:lpstr>Impact angle &amp; other outputs</vt:lpstr>
      <vt:lpstr>Frontal Area Interpolation</vt:lpstr>
      <vt:lpstr>Ac Calculator Scenario A</vt:lpstr>
      <vt:lpstr>Ac  Calculator Scenario B</vt:lpstr>
      <vt:lpstr>iGRC_Scenario_A</vt:lpstr>
      <vt:lpstr>iGRC_Scenario_B</vt:lpstr>
      <vt:lpstr>Summary calculation</vt:lpstr>
      <vt:lpstr>Model explanation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Ulrich Schaeferlein</dc:creator>
  <cp:lastModifiedBy>DAELEMANS Lilian</cp:lastModifiedBy>
  <cp:lastPrinted>2023-05-25T07:33:49Z</cp:lastPrinted>
  <dcterms:created xsi:type="dcterms:W3CDTF">2015-06-05T18:19:34Z</dcterms:created>
  <dcterms:modified xsi:type="dcterms:W3CDTF">2023-09-21T13:06:44Z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0x010100572A95178AC5C541BBB22F9AE07D2774</vt:lpwstr>
  </property>
</Properties>
</file>