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N:\Fee Calculator\"/>
    </mc:Choice>
  </mc:AlternateContent>
  <xr:revisionPtr revIDLastSave="0" documentId="13_ncr:1_{8B332CEA-FBD4-4DBE-B065-FCF87B154948}" xr6:coauthVersionLast="47" xr6:coauthVersionMax="47" xr10:uidLastSave="{00000000-0000-0000-0000-000000000000}"/>
  <bookViews>
    <workbookView xWindow="-98" yWindow="-98" windowWidth="20715" windowHeight="13276" xr2:uid="{00000000-000D-0000-FFFF-FFFF00000000}"/>
  </bookViews>
  <sheets>
    <sheet name="Certification Tasks" sheetId="6" r:id="rId1"/>
    <sheet name="Inflation" sheetId="5" state="veryHidden" r:id="rId2"/>
    <sheet name="Dropdown" sheetId="2" state="veryHidden" r:id="rId3"/>
    <sheet name="Table TC" sheetId="3" state="veryHidden" r:id="rId4"/>
    <sheet name="Table STC" sheetId="7" state="veryHidden" r:id="rId5"/>
    <sheet name="Table Majors" sheetId="8" state="veryHidden" r:id="rId6"/>
    <sheet name="Table Minors" sheetId="9" state="veryHidden" r:id="rId7"/>
  </sheets>
  <definedNames>
    <definedName name="AML_Charge">'Certification Tasks'!$B$23</definedName>
    <definedName name="Country">'Certification Tasks'!$B$24</definedName>
    <definedName name="Freighter_Rebate">'Certification Tasks'!$B$20</definedName>
    <definedName name="Inflation_Factor">'Certification Tasks'!$B$25</definedName>
    <definedName name="Model_Charge">'Certification Tasks'!$B$19</definedName>
    <definedName name="_xlnm.Print_Area" localSheetId="0">'Certification Tasks'!$A$1:$S$27</definedName>
    <definedName name="Related_Flat_Fee">'Certification Tasks'!$B$16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8" i="6" l="1"/>
  <c r="B16" i="6"/>
  <c r="B23" i="6" s="1"/>
  <c r="B19" i="6"/>
  <c r="B20" i="6" l="1"/>
  <c r="B24" i="6"/>
  <c r="Z15" i="6"/>
  <c r="Z14" i="6"/>
  <c r="Z13" i="6"/>
  <c r="Z12" i="6"/>
  <c r="Z11" i="6"/>
  <c r="Z10" i="6"/>
  <c r="Y15" i="6"/>
  <c r="Y14" i="6"/>
  <c r="Y13" i="6"/>
  <c r="Y12" i="6"/>
  <c r="Y11" i="6"/>
  <c r="Y10" i="6"/>
  <c r="B25" i="6" l="1"/>
  <c r="B27" i="6" l="1"/>
  <c r="Y16" i="6"/>
  <c r="Z16" i="6"/>
</calcChain>
</file>

<file path=xl/sharedStrings.xml><?xml version="1.0" encoding="utf-8"?>
<sst xmlns="http://schemas.openxmlformats.org/spreadsheetml/2006/main" count="216" uniqueCount="96">
  <si>
    <t>A 1</t>
  </si>
  <si>
    <t>A 4</t>
  </si>
  <si>
    <t>B 1</t>
  </si>
  <si>
    <t>B 2</t>
  </si>
  <si>
    <t>B 3</t>
  </si>
  <si>
    <t>Selections</t>
  </si>
  <si>
    <t>Year</t>
  </si>
  <si>
    <t>Total Fee</t>
  </si>
  <si>
    <t>+</t>
  </si>
  <si>
    <t>*</t>
  </si>
  <si>
    <t xml:space="preserve">Please provide the necessary information </t>
  </si>
  <si>
    <t>in the green cells.</t>
  </si>
  <si>
    <t>Calendar year to determine inflation factor</t>
  </si>
  <si>
    <t>Appr.</t>
  </si>
  <si>
    <t>Surv.</t>
  </si>
  <si>
    <t>C/D</t>
  </si>
  <si>
    <t>max A/B</t>
  </si>
  <si>
    <t>Initial Fee</t>
  </si>
  <si>
    <t>HTOL Over 150 000 kg</t>
  </si>
  <si>
    <t>HTOL Over 55 000 kg up to 150 000 kg</t>
  </si>
  <si>
    <t>HTOL Over 22 000 kg up to 55 000 kg</t>
  </si>
  <si>
    <t xml:space="preserve">HTOL Over 5 700 kg up to 22 000 kg </t>
  </si>
  <si>
    <t xml:space="preserve">HTOL Over 2 730 kg up to 5 700 kg </t>
  </si>
  <si>
    <t>HTOL Over 2 730 kg up to 5 700 kg (HPA)</t>
  </si>
  <si>
    <t xml:space="preserve">HTOL Over 1 200 kg up to 2 730 kg </t>
  </si>
  <si>
    <t>HTOL Over 1 200 kg up to 2 730 kg (HPA)</t>
  </si>
  <si>
    <t xml:space="preserve">HTOL Up to 1 200 kg </t>
  </si>
  <si>
    <t>HTOL Up to 1 200 kg (HPA)</t>
  </si>
  <si>
    <t>VTOL Large</t>
  </si>
  <si>
    <t>VTOL Medium</t>
  </si>
  <si>
    <t>VTOL Small</t>
  </si>
  <si>
    <t>VTOL Very Light</t>
  </si>
  <si>
    <t>Balloons</t>
  </si>
  <si>
    <t>Airships Large</t>
  </si>
  <si>
    <t>Airships Medium</t>
  </si>
  <si>
    <t>Airships Small</t>
  </si>
  <si>
    <t>Turbine engines with take-off thrust over 25 KN or take-off power output 
over 2 000 kW</t>
  </si>
  <si>
    <t>Turbine engines with take-off thrust up-to 25 KN or take-off power output 
up to 2 000 kW</t>
  </si>
  <si>
    <t>Non turbine engines</t>
  </si>
  <si>
    <t>CS-22.H, CS-VLR App. B engines</t>
  </si>
  <si>
    <t>Propeller for use on aircraft over 5 700 kg MTOW</t>
  </si>
  <si>
    <t>Propeller for use on aircraft up to 5 700 kg MTOW</t>
  </si>
  <si>
    <t>CS-22J Class Propeller</t>
  </si>
  <si>
    <t>ETSO Value above EUR 20 000</t>
  </si>
  <si>
    <t>ETSO Value between EUR 2 000 and 20 000</t>
  </si>
  <si>
    <t>ETSO Value below EUR 2 000</t>
  </si>
  <si>
    <t xml:space="preserve">Auxiliary Power Unit (APU) </t>
  </si>
  <si>
    <t>Recurring Fee - EU</t>
  </si>
  <si>
    <t>Recurring Fee - non-EU</t>
  </si>
  <si>
    <t>Continuing Airworthiness</t>
  </si>
  <si>
    <t>Type of application</t>
  </si>
  <si>
    <t>Supplemental Type Certificate</t>
  </si>
  <si>
    <t>Major Change/Major Repair</t>
  </si>
  <si>
    <t>Minor Change/Minor Repair</t>
  </si>
  <si>
    <t>Fee Calculator for Product Certification Tasks</t>
  </si>
  <si>
    <t>Please select application nature</t>
  </si>
  <si>
    <t>EU/non-EU Design</t>
  </si>
  <si>
    <t>EU Design</t>
  </si>
  <si>
    <t>non-EU Design</t>
  </si>
  <si>
    <t>Please select EU/non-EU Design</t>
  </si>
  <si>
    <t>Please select category</t>
  </si>
  <si>
    <t>Complex Significant</t>
  </si>
  <si>
    <t>Significant</t>
  </si>
  <si>
    <t>Standard</t>
  </si>
  <si>
    <t>Simple</t>
  </si>
  <si>
    <t>Fee</t>
  </si>
  <si>
    <t>Yes/No</t>
  </si>
  <si>
    <t>No</t>
  </si>
  <si>
    <t>Classified as</t>
  </si>
  <si>
    <t>Turbine engines with take-off thrust over 25 KN or take-off power output over 2 000 kW</t>
  </si>
  <si>
    <t>Turbine engines with take-off thrust up-to 25 KN or take-off power output up to 2 000 kW</t>
  </si>
  <si>
    <t>n/a</t>
  </si>
  <si>
    <t>Model Fee</t>
  </si>
  <si>
    <t>Yes</t>
  </si>
  <si>
    <t>Addition of</t>
  </si>
  <si>
    <t>model(s) to type design</t>
  </si>
  <si>
    <t>Related Flat Fee</t>
  </si>
  <si>
    <t>Type Certificate/ETSO</t>
  </si>
  <si>
    <t>* Application contains models from at least two Type Certificates</t>
  </si>
  <si>
    <t>See footnote 8 of the Commission Implementing Regulation (EU) No 2019/2153</t>
  </si>
  <si>
    <t xml:space="preserve">Approved Model List (AML) (+20%)*                    </t>
  </si>
  <si>
    <t>Freighter version with own certificate? (-15%)</t>
  </si>
  <si>
    <t>Business Services Department</t>
  </si>
  <si>
    <t>Disclaimer: This calculation tool is strictly meant for illustration and information purposes only. The calculated amounts are not legally binding and do not constitute a decision by EASA. No appeal is permissible against this calculation.
Valid fees are exclusively those stated in Commission Implementing Regulation (EU) No 2019/2153.
The tool does not cover all possible fee calculations. In particular it does not cover the reduction for holders of multiple TCs (table 8, footnote B) and the CAW fee calculation according to table 8, footnote C. For further information please contact applicant.services@easa.europa.eu.</t>
  </si>
  <si>
    <t>Country selection</t>
  </si>
  <si>
    <t>EASA Member States</t>
  </si>
  <si>
    <t>Brazil</t>
  </si>
  <si>
    <t>Canada</t>
  </si>
  <si>
    <t>China</t>
  </si>
  <si>
    <t>Japan</t>
  </si>
  <si>
    <t>United Kingdom</t>
  </si>
  <si>
    <t>USA</t>
  </si>
  <si>
    <t>Other Country</t>
  </si>
  <si>
    <t xml:space="preserve">Applicant country              </t>
  </si>
  <si>
    <t>Updated: 11/12/2024</t>
  </si>
  <si>
    <t>Version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</si>
</sst>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quot;€&quot;* #,##0.00_-;_-&quot;€&quot;* &quot;-&quot;??_-;_-@_-"/>
    <numFmt numFmtId="164" formatCode="_(&quot;€&quot;* #,##0.00_);_(&quot;€&quot;* \(#,##0.00\);_(&quot;€&quot;* &quot;-&quot;??_);_(@_)"/>
    <numFmt numFmtId="165" formatCode="&quot;€&quot;#,##0.00"/>
  </numFmts>
  <fonts count="14" x14ac:knownFonts="1">
    <font>
      <sz val="11"/>
      <color theme="1"/>
      <name val="Calibri"/>
      <family val="2"/>
      <scheme val="minor"/>
    </font>
    <font>
      <b/>
      <sz val="16"/>
      <color theme="1"/>
      <name val="Calibri"/>
      <family val="2"/>
      <scheme val="minor"/>
    </font>
    <font>
      <i/>
      <sz val="11"/>
      <color theme="1"/>
      <name val="Calibri"/>
      <family val="2"/>
      <scheme val="minor"/>
    </font>
    <font>
      <sz val="16"/>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6"/>
      <color rgb="FFFF0000"/>
      <name val="Calibri"/>
      <family val="2"/>
      <scheme val="minor"/>
    </font>
    <font>
      <u/>
      <sz val="16"/>
      <color theme="1"/>
      <name val="Calibri"/>
      <family val="2"/>
      <scheme val="minor"/>
    </font>
    <font>
      <b/>
      <sz val="18"/>
      <color theme="1"/>
      <name val="Calibri"/>
      <family val="2"/>
      <scheme val="minor"/>
    </font>
    <font>
      <sz val="11"/>
      <name val="Calibri"/>
      <family val="2"/>
      <scheme val="minor"/>
    </font>
    <font>
      <sz val="11"/>
      <color theme="9"/>
      <name val="Calibri"/>
      <family val="2"/>
      <scheme val="minor"/>
    </font>
    <font>
      <i/>
      <sz val="9"/>
      <color theme="1"/>
      <name val="Calibri"/>
      <family val="2"/>
      <scheme val="minor"/>
    </font>
  </fonts>
  <fills count="5">
    <fill>
      <patternFill patternType="none"/>
    </fill>
    <fill>
      <patternFill patternType="gray125"/>
    </fill>
    <fill>
      <patternFill patternType="solid">
        <fgColor theme="8" tint="0.59999389629810485"/>
        <bgColor indexed="64"/>
      </patternFill>
    </fill>
    <fill>
      <patternFill patternType="solid">
        <fgColor theme="9" tint="0.79998168889431442"/>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auto="1"/>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s>
  <cellStyleXfs count="2">
    <xf numFmtId="0" fontId="0" fillId="0" borderId="0"/>
    <xf numFmtId="164" fontId="4" fillId="0" borderId="0" applyFont="0" applyFill="0" applyBorder="0" applyAlignment="0" applyProtection="0"/>
  </cellStyleXfs>
  <cellXfs count="63">
    <xf numFmtId="0" fontId="0" fillId="0" borderId="0" xfId="0"/>
    <xf numFmtId="0" fontId="0" fillId="0" borderId="0" xfId="0" applyAlignment="1">
      <alignment wrapText="1"/>
    </xf>
    <xf numFmtId="0" fontId="3" fillId="3" borderId="1" xfId="0" applyFont="1" applyFill="1" applyBorder="1" applyProtection="1">
      <protection locked="0"/>
    </xf>
    <xf numFmtId="0" fontId="0" fillId="0" borderId="0" xfId="0" applyProtection="1"/>
    <xf numFmtId="0" fontId="0" fillId="0" borderId="0" xfId="0" applyBorder="1" applyProtection="1"/>
    <xf numFmtId="0" fontId="2" fillId="0" borderId="1" xfId="0" applyFont="1" applyBorder="1" applyProtection="1"/>
    <xf numFmtId="0" fontId="0" fillId="0" borderId="0" xfId="0" applyFont="1" applyProtection="1"/>
    <xf numFmtId="0" fontId="2" fillId="0" borderId="0" xfId="0" applyFont="1" applyProtection="1"/>
    <xf numFmtId="0" fontId="0" fillId="0" borderId="0" xfId="0" applyAlignment="1" applyProtection="1">
      <alignment horizontal="right"/>
    </xf>
    <xf numFmtId="0" fontId="9" fillId="0" borderId="0" xfId="0" applyFont="1" applyProtection="1"/>
    <xf numFmtId="0" fontId="7" fillId="0" borderId="0" xfId="0" applyFont="1" applyProtection="1">
      <protection locked="0" hidden="1"/>
    </xf>
    <xf numFmtId="0" fontId="10" fillId="0" borderId="0" xfId="0" applyFont="1"/>
    <xf numFmtId="0" fontId="0" fillId="0" borderId="10" xfId="0" applyBorder="1" applyProtection="1"/>
    <xf numFmtId="0" fontId="0" fillId="0" borderId="0" xfId="0" applyFont="1" applyBorder="1" applyProtection="1"/>
    <xf numFmtId="0" fontId="0" fillId="0" borderId="0" xfId="0" applyBorder="1" applyAlignment="1">
      <alignment vertical="center" wrapText="1"/>
    </xf>
    <xf numFmtId="0" fontId="2" fillId="0" borderId="13" xfId="0" applyFont="1" applyBorder="1" applyProtection="1"/>
    <xf numFmtId="0" fontId="0" fillId="0" borderId="19" xfId="0" applyBorder="1" applyProtection="1"/>
    <xf numFmtId="0" fontId="0" fillId="0" borderId="14" xfId="0" applyBorder="1" applyProtection="1"/>
    <xf numFmtId="0" fontId="0" fillId="0" borderId="11" xfId="0" applyBorder="1" applyProtection="1"/>
    <xf numFmtId="0" fontId="0" fillId="0" borderId="13" xfId="0" applyFont="1" applyBorder="1" applyProtection="1"/>
    <xf numFmtId="0" fontId="0" fillId="0" borderId="15" xfId="0" applyBorder="1" applyProtection="1"/>
    <xf numFmtId="0" fontId="7" fillId="0" borderId="0" xfId="0" applyFont="1" applyBorder="1" applyProtection="1">
      <protection locked="0" hidden="1"/>
    </xf>
    <xf numFmtId="0" fontId="0" fillId="0" borderId="0" xfId="0" applyBorder="1" applyAlignment="1"/>
    <xf numFmtId="0" fontId="0" fillId="3" borderId="1" xfId="0" applyFont="1" applyFill="1" applyBorder="1" applyAlignment="1" applyProtection="1">
      <alignment wrapText="1"/>
      <protection locked="0"/>
    </xf>
    <xf numFmtId="0" fontId="0" fillId="0" borderId="19" xfId="0" applyBorder="1" applyAlignment="1" applyProtection="1">
      <alignment horizontal="left"/>
    </xf>
    <xf numFmtId="0" fontId="0" fillId="0" borderId="20" xfId="0" applyBorder="1" applyAlignment="1" applyProtection="1">
      <alignment horizontal="left"/>
    </xf>
    <xf numFmtId="0" fontId="0" fillId="0" borderId="20" xfId="0" applyBorder="1" applyProtection="1">
      <protection locked="0"/>
    </xf>
    <xf numFmtId="0" fontId="11" fillId="0" borderId="0" xfId="0" applyFont="1" applyProtection="1">
      <protection locked="0" hidden="1"/>
    </xf>
    <xf numFmtId="0" fontId="0" fillId="3" borderId="12" xfId="0" applyFont="1" applyFill="1" applyBorder="1" applyAlignment="1" applyProtection="1">
      <alignment wrapText="1"/>
      <protection locked="0"/>
    </xf>
    <xf numFmtId="0" fontId="11" fillId="0" borderId="0" xfId="0" applyFont="1"/>
    <xf numFmtId="0" fontId="11" fillId="0" borderId="0" xfId="0" applyFont="1" applyAlignment="1">
      <alignment horizontal="right"/>
    </xf>
    <xf numFmtId="0" fontId="11" fillId="0" borderId="0" xfId="0" applyFont="1" applyAlignment="1">
      <alignment wrapText="1"/>
    </xf>
    <xf numFmtId="0" fontId="11" fillId="0" borderId="0" xfId="0" applyFont="1" applyAlignment="1">
      <alignment horizontal="right" wrapText="1"/>
    </xf>
    <xf numFmtId="0" fontId="0" fillId="3" borderId="20" xfId="0" applyFill="1" applyBorder="1" applyProtection="1">
      <protection locked="0"/>
    </xf>
    <xf numFmtId="0" fontId="7" fillId="0" borderId="2" xfId="0" applyFont="1" applyBorder="1" applyAlignment="1" applyProtection="1">
      <protection locked="0" hidden="1"/>
    </xf>
    <xf numFmtId="0" fontId="0" fillId="0" borderId="2" xfId="0" applyFont="1" applyBorder="1" applyProtection="1"/>
    <xf numFmtId="0" fontId="0" fillId="0" borderId="3" xfId="0" applyBorder="1" applyProtection="1"/>
    <xf numFmtId="164" fontId="5" fillId="0" borderId="0" xfId="0" applyNumberFormat="1" applyFont="1" applyProtection="1">
      <protection locked="0" hidden="1"/>
    </xf>
    <xf numFmtId="0" fontId="3" fillId="3" borderId="1" xfId="0" applyFont="1" applyFill="1" applyBorder="1" applyAlignment="1" applyProtection="1">
      <alignment horizontal="left"/>
      <protection locked="0"/>
    </xf>
    <xf numFmtId="0" fontId="2" fillId="0" borderId="0" xfId="0" applyFont="1" applyBorder="1" applyProtection="1"/>
    <xf numFmtId="0" fontId="13" fillId="0" borderId="0" xfId="0" applyFont="1" applyBorder="1" applyProtection="1"/>
    <xf numFmtId="0" fontId="0" fillId="4" borderId="0" xfId="0" applyFill="1" applyBorder="1" applyProtection="1"/>
    <xf numFmtId="0" fontId="7" fillId="4" borderId="0" xfId="0" applyFont="1" applyFill="1" applyBorder="1" applyProtection="1">
      <protection locked="0" hidden="1"/>
    </xf>
    <xf numFmtId="0" fontId="0" fillId="3" borderId="2" xfId="0" applyFont="1" applyFill="1" applyBorder="1" applyAlignment="1" applyProtection="1">
      <alignment wrapText="1"/>
      <protection locked="0"/>
    </xf>
    <xf numFmtId="0" fontId="7" fillId="0" borderId="0" xfId="0" applyFont="1" applyProtection="1">
      <protection hidden="1"/>
    </xf>
    <xf numFmtId="164" fontId="0" fillId="0" borderId="1" xfId="1" applyFont="1" applyBorder="1" applyProtection="1">
      <protection hidden="1"/>
    </xf>
    <xf numFmtId="0" fontId="0" fillId="0" borderId="0" xfId="0" applyProtection="1">
      <protection hidden="1"/>
    </xf>
    <xf numFmtId="164" fontId="0" fillId="0" borderId="1" xfId="1" applyFont="1" applyBorder="1" applyAlignment="1" applyProtection="1">
      <alignment vertical="center"/>
      <protection hidden="1"/>
    </xf>
    <xf numFmtId="44" fontId="12" fillId="0" borderId="1" xfId="1" applyNumberFormat="1" applyFont="1" applyBorder="1" applyProtection="1">
      <protection hidden="1"/>
    </xf>
    <xf numFmtId="0" fontId="11" fillId="0" borderId="0" xfId="0" applyFont="1" applyProtection="1">
      <protection hidden="1"/>
    </xf>
    <xf numFmtId="0" fontId="0" fillId="0" borderId="1" xfId="0" applyBorder="1" applyAlignment="1" applyProtection="1">
      <alignment vertical="center"/>
      <protection hidden="1"/>
    </xf>
    <xf numFmtId="165" fontId="1" fillId="2" borderId="0" xfId="0" applyNumberFormat="1" applyFont="1" applyFill="1" applyProtection="1">
      <protection hidden="1"/>
    </xf>
    <xf numFmtId="0" fontId="6" fillId="0" borderId="16" xfId="0" applyFont="1" applyBorder="1" applyAlignment="1" applyProtection="1">
      <alignment wrapText="1"/>
    </xf>
    <xf numFmtId="0" fontId="6" fillId="0" borderId="17" xfId="0" applyFont="1" applyBorder="1" applyAlignment="1" applyProtection="1">
      <alignment wrapText="1"/>
    </xf>
    <xf numFmtId="0" fontId="6" fillId="0" borderId="17" xfId="0" applyFont="1" applyBorder="1" applyAlignment="1" applyProtection="1"/>
    <xf numFmtId="0" fontId="0" fillId="0" borderId="17" xfId="0" applyBorder="1" applyAlignment="1" applyProtection="1"/>
    <xf numFmtId="0" fontId="0" fillId="0" borderId="18" xfId="0" applyBorder="1" applyAlignment="1" applyProtection="1"/>
    <xf numFmtId="0" fontId="8" fillId="3" borderId="4" xfId="0" applyFont="1" applyFill="1" applyBorder="1" applyAlignment="1" applyProtection="1"/>
    <xf numFmtId="0" fontId="5" fillId="3" borderId="5" xfId="0" applyFont="1" applyFill="1" applyBorder="1" applyAlignment="1" applyProtection="1"/>
    <xf numFmtId="0" fontId="5" fillId="3" borderId="6" xfId="0" applyFont="1" applyFill="1" applyBorder="1" applyAlignment="1" applyProtection="1"/>
    <xf numFmtId="0" fontId="8" fillId="3" borderId="7" xfId="0" applyFont="1" applyFill="1" applyBorder="1" applyAlignment="1" applyProtection="1"/>
    <xf numFmtId="0" fontId="5" fillId="3" borderId="8" xfId="0" applyFont="1" applyFill="1" applyBorder="1" applyAlignment="1" applyProtection="1"/>
    <xf numFmtId="0" fontId="5" fillId="3" borderId="9" xfId="0" applyFont="1" applyFill="1" applyBorder="1" applyAlignment="1" applyProtection="1"/>
  </cellXfs>
  <cellStyles count="2">
    <cellStyle name="Currency" xfId="1" builtinId="4"/>
    <cellStyle name="Normal" xfId="0" builtinId="0"/>
  </cellStyles>
  <dxfs count="60">
    <dxf>
      <font>
        <color theme="0"/>
      </font>
      <fill>
        <patternFill patternType="solid">
          <bgColor theme="0"/>
        </patternFill>
      </fill>
      <border>
        <left/>
        <right/>
        <top/>
        <bottom/>
      </border>
    </dxf>
    <dxf>
      <border>
        <left style="thin">
          <color auto="1"/>
        </left>
        <right style="thin">
          <color auto="1"/>
        </right>
        <top style="thin">
          <color auto="1"/>
        </top>
        <bottom style="thin">
          <color auto="1"/>
        </bottom>
        <vertical/>
        <horizontal/>
      </border>
    </dxf>
    <dxf>
      <font>
        <color theme="0"/>
      </font>
      <fill>
        <patternFill patternType="solid">
          <bgColor theme="0"/>
        </patternFill>
      </fill>
      <border>
        <left/>
        <right/>
        <top/>
        <bottom/>
      </border>
    </dxf>
    <dxf>
      <border>
        <left style="thin">
          <color auto="1"/>
        </left>
        <right style="thin">
          <color auto="1"/>
        </right>
        <top style="thin">
          <color auto="1"/>
        </top>
        <bottom style="thin">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border>
        <left style="thin">
          <color auto="1"/>
        </left>
        <right style="thin">
          <color auto="1"/>
        </right>
        <top style="thin">
          <color auto="1"/>
        </top>
        <bottom style="thin">
          <color auto="1"/>
        </bottom>
        <vertical/>
        <horizontal/>
      </border>
    </dxf>
    <dxf>
      <font>
        <color theme="0"/>
      </font>
      <fill>
        <patternFill>
          <bgColor theme="0"/>
        </patternFill>
      </fill>
      <border>
        <left/>
        <right/>
        <top/>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ont>
        <color theme="0"/>
      </font>
      <fill>
        <patternFill>
          <bgColor theme="0"/>
        </patternFill>
      </fill>
      <border>
        <left/>
        <right/>
        <top/>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ont>
        <color theme="0"/>
      </font>
      <fill>
        <patternFill>
          <bgColor theme="0"/>
        </patternFill>
      </fill>
      <border>
        <left/>
        <right/>
        <top/>
        <bottom/>
        <vertical/>
        <horizontal/>
      </border>
    </dxf>
    <dxf>
      <border>
        <left style="thin">
          <color auto="1"/>
        </left>
        <right style="thin">
          <color auto="1"/>
        </right>
        <top style="thin">
          <color auto="1"/>
        </top>
        <bottom style="thin">
          <color auto="1"/>
        </bottom>
        <vertical/>
        <horizontal/>
      </border>
    </dxf>
    <dxf>
      <font>
        <color theme="0"/>
      </font>
      <fill>
        <patternFill patternType="none">
          <bgColor auto="1"/>
        </patternFill>
      </fill>
      <border>
        <left/>
        <right/>
        <top/>
        <bottom/>
        <vertical/>
        <horizontal/>
      </border>
    </dxf>
    <dxf>
      <font>
        <color auto="1"/>
      </font>
      <fill>
        <patternFill>
          <bgColor theme="9" tint="0.79998168889431442"/>
        </patternFill>
      </fill>
      <border>
        <left style="thin">
          <color auto="1"/>
        </left>
        <right style="thin">
          <color auto="1"/>
        </right>
        <top style="thin">
          <color auto="1"/>
        </top>
        <bottom style="thin">
          <color auto="1"/>
        </bottom>
        <vertical/>
        <horizontal/>
      </border>
    </dxf>
    <dxf>
      <font>
        <color theme="0"/>
      </font>
      <fill>
        <patternFill>
          <bgColor theme="0"/>
        </patternFill>
      </fill>
      <border>
        <left/>
        <right/>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top style="thin">
          <color auto="1"/>
        </top>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theme="0"/>
      </font>
      <border>
        <left/>
        <right/>
        <top/>
        <bottom/>
      </border>
    </dxf>
    <dxf>
      <font>
        <color theme="0"/>
      </font>
    </dxf>
    <dxf>
      <font>
        <color theme="0"/>
      </font>
      <border>
        <left/>
        <right/>
        <top/>
        <bottom/>
        <vertical/>
        <horizontal/>
      </border>
    </dxf>
    <dxf>
      <font>
        <color theme="0"/>
      </font>
    </dxf>
    <dxf>
      <border>
        <left style="thin">
          <color auto="1"/>
        </left>
        <right style="thin">
          <color auto="1"/>
        </right>
        <top style="thin">
          <color auto="1"/>
        </top>
        <bottom style="thin">
          <color auto="1"/>
        </bottom>
        <vertical/>
        <horizontal/>
      </border>
    </dxf>
    <dxf>
      <font>
        <color theme="0"/>
      </font>
      <border>
        <left/>
        <right/>
        <top/>
        <bottom/>
        <vertical/>
        <horizontal/>
      </border>
    </dxf>
    <dxf>
      <font>
        <color theme="0"/>
      </font>
      <border>
        <left/>
        <right/>
        <top/>
        <bottom/>
        <vertical/>
        <horizontal/>
      </border>
    </dxf>
    <dxf>
      <font>
        <color theme="0"/>
      </font>
      <border>
        <left/>
        <right/>
        <top/>
        <bottom/>
        <vertical/>
        <horizontal/>
      </border>
    </dxf>
    <dxf>
      <font>
        <color theme="0"/>
      </font>
      <border>
        <left/>
        <right/>
        <top/>
        <bottom/>
        <vertical/>
        <horizontal/>
      </border>
    </dxf>
    <dxf>
      <font>
        <color theme="0"/>
      </font>
      <border>
        <left/>
        <right/>
        <top/>
        <bottom/>
        <vertical/>
        <horizontal/>
      </border>
    </dxf>
    <dxf>
      <font>
        <color theme="0"/>
      </font>
      <border>
        <left/>
        <right/>
        <top/>
        <bottom/>
        <vertical/>
        <horizontal/>
      </border>
    </dxf>
    <dxf>
      <font>
        <color theme="0"/>
      </font>
      <border>
        <left/>
        <right/>
        <top/>
        <bottom/>
        <vertical/>
        <horizontal/>
      </border>
    </dxf>
    <dxf>
      <font>
        <color auto="1"/>
      </font>
      <fill>
        <patternFill>
          <bgColor theme="9" tint="0.79998168889431442"/>
        </patternFill>
      </fill>
      <border>
        <left style="thin">
          <color auto="1"/>
        </left>
        <right style="thin">
          <color auto="1"/>
        </right>
        <top style="thin">
          <color auto="1"/>
        </top>
        <bottom style="thin">
          <color auto="1"/>
        </bottom>
        <vertical/>
        <horizontal/>
      </border>
    </dxf>
    <dxf>
      <font>
        <strike val="0"/>
      </font>
      <fill>
        <patternFill>
          <bgColor theme="9" tint="0.79998168889431442"/>
        </patternFill>
      </fill>
      <border>
        <left style="thin">
          <color auto="1"/>
        </left>
        <right style="thin">
          <color auto="1"/>
        </right>
        <top style="thin">
          <color auto="1"/>
        </top>
        <bottom style="thin">
          <color auto="1"/>
        </bottom>
        <vertical/>
        <horizontal/>
      </border>
    </dxf>
    <dxf>
      <font>
        <strike val="0"/>
        <color auto="1"/>
      </font>
      <border>
        <left style="thin">
          <color auto="1"/>
        </left>
        <right style="thin">
          <color auto="1"/>
        </right>
        <top style="thin">
          <color auto="1"/>
        </top>
        <bottom style="thin">
          <color auto="1"/>
        </bottom>
        <vertical/>
        <horizontal/>
      </border>
    </dxf>
    <dxf>
      <font>
        <color auto="1"/>
      </font>
      <border>
        <left style="thin">
          <color auto="1"/>
        </left>
        <right style="thin">
          <color auto="1"/>
        </right>
        <top style="thin">
          <color auto="1"/>
        </top>
        <bottom style="thin">
          <color auto="1"/>
        </bottom>
        <vertical/>
        <horizontal/>
      </border>
    </dxf>
    <dxf>
      <border>
        <bottom style="thin">
          <color auto="1"/>
        </bottom>
        <vertical/>
        <horizontal/>
      </border>
    </dxf>
    <dxf>
      <font>
        <strike val="0"/>
        <color theme="0"/>
      </font>
      <fill>
        <patternFill>
          <bgColor theme="0"/>
        </patternFill>
      </fill>
      <border>
        <left/>
        <right/>
        <top/>
        <bottom/>
        <vertical/>
        <horizontal/>
      </border>
    </dxf>
    <dxf>
      <border>
        <left/>
        <right style="thin">
          <color auto="1"/>
        </right>
        <top style="thin">
          <color auto="1"/>
        </top>
        <bottom style="thin">
          <color auto="1"/>
        </bottom>
        <vertical/>
        <horizontal/>
      </border>
    </dxf>
    <dxf>
      <border>
        <left style="thin">
          <color auto="1"/>
        </left>
        <top style="thin">
          <color auto="1"/>
        </top>
        <bottom style="thin">
          <color auto="1"/>
        </bottom>
        <vertical/>
        <horizontal/>
      </border>
    </dxf>
    <dxf>
      <font>
        <strike val="0"/>
        <color theme="0"/>
      </font>
      <fill>
        <patternFill>
          <bgColor theme="0"/>
        </patternFill>
      </fill>
      <border>
        <left/>
        <right/>
        <top/>
        <bottom/>
      </border>
    </dxf>
    <dxf>
      <border>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strike val="0"/>
        <color theme="0"/>
      </font>
      <fill>
        <patternFill>
          <bgColor theme="0"/>
        </patternFill>
      </fill>
      <border>
        <left/>
        <right/>
        <top/>
        <bottom/>
        <vertical/>
        <horizontal/>
      </border>
    </dxf>
    <dxf>
      <border>
        <top style="thin">
          <color auto="1"/>
        </top>
        <vertical/>
        <horizontal/>
      </border>
    </dxf>
    <dxf>
      <border>
        <bottom style="thin">
          <color auto="1"/>
        </bottom>
        <vertical/>
        <horizontal/>
      </border>
    </dxf>
    <dxf>
      <font>
        <strike val="0"/>
        <color theme="0"/>
      </font>
      <fill>
        <patternFill>
          <bgColor theme="0"/>
        </patternFill>
      </fill>
      <border>
        <left/>
        <right/>
        <top/>
        <bottom/>
        <vertical/>
        <horizontal/>
      </border>
    </dxf>
    <dxf>
      <font>
        <color auto="1"/>
      </font>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top style="thin">
          <color auto="1"/>
        </top>
        <vertical/>
        <horizontal/>
      </border>
    </dxf>
    <dxf>
      <font>
        <strike val="0"/>
      </font>
      <border>
        <bottom style="thin">
          <color auto="1"/>
        </bottom>
        <vertical/>
        <horizontal/>
      </border>
    </dxf>
    <dxf>
      <font>
        <color theme="0"/>
      </font>
      <fill>
        <patternFill>
          <bgColor theme="0"/>
        </patternFill>
      </fill>
      <border>
        <left/>
        <right/>
        <top/>
        <bottom/>
        <vertical/>
        <horizontal/>
      </border>
    </dxf>
    <dxf>
      <border>
        <right style="thin">
          <color auto="1"/>
        </right>
        <vertical/>
        <horizontal/>
      </border>
    </dxf>
    <dxf>
      <font>
        <color theme="0"/>
      </font>
      <border>
        <right/>
        <vertical/>
        <horizontal/>
      </border>
    </dxf>
    <dxf>
      <border>
        <left/>
        <right style="thin">
          <color auto="1"/>
        </right>
        <top style="thin">
          <color auto="1"/>
        </top>
        <bottom style="thin">
          <color auto="1"/>
        </bottom>
        <vertical/>
        <horizontal/>
      </border>
    </dxf>
    <dxf>
      <border>
        <left style="thin">
          <color auto="1"/>
        </left>
        <top style="thin">
          <color auto="1"/>
        </top>
        <bottom style="thin">
          <color auto="1"/>
        </bottom>
        <vertical/>
        <horizontal/>
      </border>
    </dxf>
    <dxf>
      <font>
        <strike val="0"/>
        <color theme="0"/>
      </font>
      <fill>
        <patternFill>
          <bgColor theme="0"/>
        </patternFill>
      </fill>
      <border>
        <left/>
        <right/>
        <top/>
        <bottom/>
      </border>
    </dxf>
    <dxf>
      <border>
        <top style="thin">
          <color auto="1"/>
        </top>
        <bottom style="thin">
          <color auto="1"/>
        </bottom>
        <vertical/>
        <horizontal/>
      </border>
    </dxf>
  </dxfs>
  <tableStyles count="1" defaultTableStyle="TableStyleMedium2" defaultPivotStyle="PivotStyleLight16">
    <tableStyle name="Invisible" pivot="0" table="0" count="0" xr9:uid="{F50D8C4C-DC12-46C8-99A1-CDDACA4FE54C}"/>
  </tableStyles>
  <colors>
    <mruColors>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3</xdr:row>
      <xdr:rowOff>361950</xdr:rowOff>
    </xdr:from>
    <xdr:to>
      <xdr:col>3</xdr:col>
      <xdr:colOff>1972877</xdr:colOff>
      <xdr:row>6</xdr:row>
      <xdr:rowOff>208178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0" y="933450"/>
          <a:ext cx="3411152" cy="117972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3:Z28"/>
  <sheetViews>
    <sheetView showGridLines="0" tabSelected="1" zoomScaleNormal="100" workbookViewId="0">
      <selection activeCell="D16" sqref="D16"/>
    </sheetView>
  </sheetViews>
  <sheetFormatPr defaultColWidth="9.1328125" defaultRowHeight="14.25" x14ac:dyDescent="0.45"/>
  <cols>
    <col min="1" max="1" width="9.1328125" style="3"/>
    <col min="2" max="2" width="20" style="3" customWidth="1"/>
    <col min="3" max="3" width="2.3984375" style="3" customWidth="1"/>
    <col min="4" max="4" width="38.265625" style="3" customWidth="1"/>
    <col min="5" max="5" width="11.86328125" style="3" customWidth="1"/>
    <col min="6" max="6" width="4" style="3" customWidth="1"/>
    <col min="7" max="7" width="18" style="3" customWidth="1"/>
    <col min="8" max="8" width="15.3984375" style="3" customWidth="1"/>
    <col min="9" max="10" width="9.1328125" style="3"/>
    <col min="11" max="11" width="9.73046875" style="3" customWidth="1"/>
    <col min="12" max="14" width="8.1328125" style="3" customWidth="1"/>
    <col min="15" max="17" width="9.1328125" style="3"/>
    <col min="18" max="20" width="9.1328125" style="3" customWidth="1"/>
    <col min="21" max="23" width="9.1328125" style="3"/>
    <col min="24" max="26" width="9.1328125" style="3" hidden="1" customWidth="1"/>
    <col min="27" max="16384" width="9.1328125" style="3"/>
  </cols>
  <sheetData>
    <row r="3" spans="2:26" ht="14.65" thickBot="1" x14ac:dyDescent="0.5"/>
    <row r="4" spans="2:26" ht="74.25" customHeight="1" thickBot="1" x14ac:dyDescent="0.5">
      <c r="G4" s="52" t="s">
        <v>83</v>
      </c>
      <c r="H4" s="53"/>
      <c r="I4" s="54"/>
      <c r="J4" s="55"/>
      <c r="K4" s="55"/>
      <c r="L4" s="55"/>
      <c r="M4" s="55"/>
      <c r="N4" s="55"/>
      <c r="O4" s="55"/>
      <c r="P4" s="55"/>
      <c r="Q4" s="55"/>
      <c r="R4" s="55"/>
      <c r="S4" s="56"/>
    </row>
    <row r="6" spans="2:26" ht="14.65" thickBot="1" x14ac:dyDescent="0.5"/>
    <row r="7" spans="2:26" ht="21" x14ac:dyDescent="0.65">
      <c r="G7" s="57" t="s">
        <v>10</v>
      </c>
      <c r="H7" s="58"/>
      <c r="I7" s="58"/>
      <c r="J7" s="58"/>
      <c r="K7" s="58"/>
      <c r="L7" s="59"/>
    </row>
    <row r="8" spans="2:26" ht="21.75" customHeight="1" thickBot="1" x14ac:dyDescent="0.7">
      <c r="G8" s="60" t="s">
        <v>11</v>
      </c>
      <c r="H8" s="61"/>
      <c r="I8" s="61"/>
      <c r="J8" s="61"/>
      <c r="K8" s="61"/>
      <c r="L8" s="62"/>
      <c r="O8" s="3" t="s">
        <v>94</v>
      </c>
    </row>
    <row r="9" spans="2:26" x14ac:dyDescent="0.45">
      <c r="B9" s="3" t="s">
        <v>82</v>
      </c>
      <c r="O9" s="3" t="s">
        <v>95</v>
      </c>
      <c r="Y9" s="3" t="s">
        <v>13</v>
      </c>
      <c r="Z9" s="3" t="s">
        <v>14</v>
      </c>
    </row>
    <row r="10" spans="2:26" x14ac:dyDescent="0.45">
      <c r="X10" s="3" t="s">
        <v>0</v>
      </c>
      <c r="Y10" s="3">
        <f>IF(K13,'Table TC'!B12,0)</f>
        <v>15890</v>
      </c>
      <c r="Z10" s="3">
        <f>IF(K13,'Table TC'!C12,0)</f>
        <v>2460</v>
      </c>
    </row>
    <row r="11" spans="2:26" x14ac:dyDescent="0.45">
      <c r="K11" s="6"/>
      <c r="L11" s="6"/>
      <c r="M11" s="6"/>
      <c r="N11" s="6"/>
      <c r="O11" s="6"/>
      <c r="X11" s="3" t="s">
        <v>1</v>
      </c>
      <c r="Y11" s="3">
        <f>IF(K16,'Table TC'!B15,0)</f>
        <v>0</v>
      </c>
      <c r="Z11" s="3">
        <f>IF(K16,'Table TC'!C15,0)</f>
        <v>0</v>
      </c>
    </row>
    <row r="12" spans="2:26" ht="23.25" x14ac:dyDescent="0.7">
      <c r="B12" s="11" t="s">
        <v>54</v>
      </c>
      <c r="K12" s="6"/>
      <c r="L12" s="6"/>
      <c r="M12" s="6"/>
      <c r="N12" s="6"/>
      <c r="O12" s="6"/>
      <c r="X12" s="3" t="s">
        <v>2</v>
      </c>
      <c r="Y12" s="3">
        <f>IF(L13,'Table TC'!B16,0)</f>
        <v>23850</v>
      </c>
      <c r="Z12" s="3">
        <f>IF(L13,'Table TC'!C16,0)</f>
        <v>3700</v>
      </c>
    </row>
    <row r="13" spans="2:26" x14ac:dyDescent="0.45">
      <c r="K13" s="10" t="b">
        <v>1</v>
      </c>
      <c r="L13" s="10" t="b">
        <v>1</v>
      </c>
      <c r="M13" s="10" t="b">
        <v>1</v>
      </c>
      <c r="N13" s="10" t="b">
        <v>1</v>
      </c>
      <c r="O13" s="6"/>
      <c r="X13" s="3" t="s">
        <v>3</v>
      </c>
      <c r="Y13" s="3">
        <f>IF(L14,'Table TC'!B17,0)</f>
        <v>0</v>
      </c>
      <c r="Z13" s="3">
        <f>IF(L14,'Table TC'!C17,0)</f>
        <v>0</v>
      </c>
    </row>
    <row r="14" spans="2:26" x14ac:dyDescent="0.45">
      <c r="D14" s="12"/>
      <c r="K14" s="10" t="b">
        <v>0</v>
      </c>
      <c r="L14" s="10"/>
      <c r="M14" s="10"/>
      <c r="N14" s="10"/>
      <c r="O14" s="6"/>
      <c r="X14" s="3" t="s">
        <v>4</v>
      </c>
      <c r="Y14" s="3">
        <f>IF(L15,'Table TC'!B18,0)</f>
        <v>0</v>
      </c>
      <c r="Z14" s="3">
        <f>IF(L15,'Table TC'!C18,0)</f>
        <v>0</v>
      </c>
    </row>
    <row r="15" spans="2:26" x14ac:dyDescent="0.45">
      <c r="B15" s="5" t="s">
        <v>76</v>
      </c>
      <c r="D15" s="15" t="s">
        <v>5</v>
      </c>
      <c r="E15" s="16"/>
      <c r="F15" s="4"/>
      <c r="G15" s="4"/>
      <c r="H15" s="4"/>
      <c r="I15" s="4"/>
      <c r="J15" s="39"/>
      <c r="K15" s="21"/>
      <c r="L15" s="37"/>
      <c r="M15" s="10"/>
      <c r="N15" s="10"/>
      <c r="O15" s="6"/>
      <c r="X15" s="7" t="s">
        <v>15</v>
      </c>
      <c r="Y15" s="7">
        <f>'Table TC'!B19</f>
        <v>16360</v>
      </c>
      <c r="Z15" s="7">
        <f>'Table TC'!C19</f>
        <v>2460</v>
      </c>
    </row>
    <row r="16" spans="2:26" ht="21" x14ac:dyDescent="0.65">
      <c r="B16" s="45" t="str">
        <f>IFERROR(IF(D16="Type Certificate/ETSO",VLOOKUP(D17,'Table TC'!A:B,2,FALSE),
IF(AND(D16="Continuing Airworthiness",D18="EU Design"),VLOOKUP(D17,'Table TC'!A:C,3,FALSE),
IF(AND(D16="Continuing Airworthiness",D18="non-EU Design"),VLOOKUP(D17,'Table TC'!A:D,4,FALSE),
IF(AND(D16="Supplemental Type Certificate",D21="Simple"),VLOOKUP(D17,'Table STC'!A:E,5,FALSE),
IF(AND(D16="Supplemental Type Certificate",D21="Standard"),VLOOKUP(D17,'Table STC'!A:E,4,FALSE),
IF(AND(D16="Supplemental Type Certificate",D21="Significant"),VLOOKUP(D17,'Table STC'!A:E,3,FALSE),
IF(AND(D16="Supplemental Type Certificate",D21="Complex Significant"),VLOOKUP(D17,'Table STC'!A:E,2,FALSE),
IF(AND(D16="Major Change/Major Repair",D21="Simple"),VLOOKUP(D17,'Table Majors'!A:F,6,FALSE),
IF(AND(D16="Major Change/Major Repair",D21="Standard"),VLOOKUP(D17,'Table Majors'!A:F,5,FALSE),
IF(AND(D16="Major Change/Major Repair",D21="Significant"),VLOOKUP(D17,'Table Majors'!A:F,4,FALSE),
IF(AND(D16="Major Change/Major Repair",D21="Complex Significant"),VLOOKUP(D17,'Table Majors'!A:F,3,FALSE),
IF(D16="Minor Change/Minor Repair",VLOOKUP(D17,'Table Minors'!A:B,2,FALSE),"Not defined"
)
))))))))))),"Not defined")</f>
        <v>Not defined</v>
      </c>
      <c r="D16" s="2"/>
      <c r="E16" s="19" t="s">
        <v>55</v>
      </c>
      <c r="F16" s="18"/>
      <c r="G16" s="20"/>
      <c r="H16" s="17"/>
      <c r="I16" s="16"/>
      <c r="J16" s="41"/>
      <c r="K16" s="42"/>
      <c r="L16" s="37"/>
      <c r="M16" s="10"/>
      <c r="N16" s="10"/>
      <c r="O16" s="6"/>
      <c r="X16" s="3" t="s">
        <v>16</v>
      </c>
      <c r="Y16" s="3">
        <f>MAX(Y10:Y14)</f>
        <v>23850</v>
      </c>
      <c r="Z16" s="3">
        <f>MAX(Z10:Z14)</f>
        <v>3700</v>
      </c>
    </row>
    <row r="17" spans="1:15" x14ac:dyDescent="0.45">
      <c r="B17" s="46"/>
      <c r="D17" s="23"/>
      <c r="E17" s="19" t="s">
        <v>60</v>
      </c>
      <c r="F17" s="18"/>
      <c r="G17" s="4"/>
      <c r="H17" s="17"/>
      <c r="I17" s="16"/>
      <c r="J17" s="41"/>
      <c r="K17" s="42"/>
      <c r="L17" s="10"/>
      <c r="M17" s="10"/>
      <c r="N17" s="10"/>
      <c r="O17" s="6"/>
    </row>
    <row r="18" spans="1:15" x14ac:dyDescent="0.45">
      <c r="B18" s="46"/>
      <c r="D18" s="23"/>
      <c r="E18" s="13" t="s">
        <v>59</v>
      </c>
      <c r="F18" s="4"/>
      <c r="G18" s="4"/>
      <c r="H18" s="4"/>
      <c r="I18" s="4"/>
      <c r="J18" s="4"/>
      <c r="K18" s="6"/>
      <c r="L18" s="6"/>
      <c r="M18" s="6"/>
      <c r="N18" s="6"/>
      <c r="O18" s="6"/>
    </row>
    <row r="19" spans="1:15" ht="21" customHeight="1" x14ac:dyDescent="0.45">
      <c r="A19" s="8" t="s">
        <v>8</v>
      </c>
      <c r="B19" s="47">
        <f>IFERROR(IF(AND(D21="Simple",D16="Major Change/Major Repair",D19="Yes"),"Not defined",IF(AND(D16="Major Change/Major Repair",D19="Yes",D21&lt;&gt;"Simple"),VLOOKUP(D17,'Table Majors'!A:B,2,FALSE)*F19,0)),"Not defined")</f>
        <v>0</v>
      </c>
      <c r="D19" s="23"/>
      <c r="E19" s="26" t="s">
        <v>74</v>
      </c>
      <c r="F19" s="33"/>
      <c r="G19" s="24" t="s">
        <v>75</v>
      </c>
      <c r="H19" s="25"/>
      <c r="I19" s="14"/>
      <c r="J19" s="4"/>
      <c r="K19" s="13"/>
      <c r="L19" s="6"/>
      <c r="M19" s="6"/>
      <c r="N19" s="6"/>
      <c r="O19" s="6"/>
    </row>
    <row r="20" spans="1:15" x14ac:dyDescent="0.45">
      <c r="A20" s="8"/>
      <c r="B20" s="48">
        <f>IFERROR(IF(AND(D16="Continuing Airworthiness",D20="Yes"),Related_Flat_Fee*-0.15,0),0)</f>
        <v>0</v>
      </c>
      <c r="D20" s="28"/>
      <c r="E20" s="13" t="s">
        <v>81</v>
      </c>
      <c r="F20" s="4"/>
      <c r="G20" s="4"/>
      <c r="H20" s="4"/>
      <c r="I20" s="14"/>
      <c r="J20" s="40" t="s">
        <v>78</v>
      </c>
      <c r="K20" s="6"/>
      <c r="L20" s="6"/>
      <c r="M20" s="6"/>
      <c r="N20" s="6"/>
      <c r="O20" s="6"/>
    </row>
    <row r="21" spans="1:15" s="10" customFormat="1" x14ac:dyDescent="0.45">
      <c r="B21" s="49"/>
      <c r="C21" s="27"/>
      <c r="D21" s="21"/>
      <c r="E21" s="34" t="s">
        <v>68</v>
      </c>
      <c r="F21" s="22"/>
      <c r="G21" s="22"/>
      <c r="H21" s="22"/>
      <c r="J21" s="40" t="s">
        <v>79</v>
      </c>
    </row>
    <row r="22" spans="1:15" x14ac:dyDescent="0.45">
      <c r="B22" s="46"/>
    </row>
    <row r="23" spans="1:15" ht="20.25" customHeight="1" x14ac:dyDescent="0.45">
      <c r="A23" s="8"/>
      <c r="B23" s="47">
        <f>IFERROR(IF(AND(OR(D16="Supplemental Type Certificate",D16="Major Change/Major Repair",D16="Minor Change/Minor Repair"),D23="Yes"),Related_Flat_Fee*0.2,0),"Not defined")</f>
        <v>0</v>
      </c>
      <c r="D23" s="43"/>
      <c r="E23" s="13" t="s">
        <v>80</v>
      </c>
      <c r="F23" s="4"/>
      <c r="G23" s="4"/>
      <c r="H23" s="4"/>
      <c r="I23" s="4"/>
      <c r="J23" s="4"/>
    </row>
    <row r="24" spans="1:15" ht="20.25" customHeight="1" x14ac:dyDescent="0.45">
      <c r="A24" s="8"/>
      <c r="B24" s="44">
        <f>IFERROR(IF(AND(D16&lt;&gt;"Continuing Airworthiness",D24="USA"),(Related_Flat_Fee+Model_Charge+Freighter_Rebate+AML_Charge)*0.05*-1,0),"Not defined")</f>
        <v>0</v>
      </c>
      <c r="D24" s="23"/>
      <c r="E24" s="35" t="s">
        <v>93</v>
      </c>
      <c r="F24" s="20"/>
      <c r="G24" s="20"/>
      <c r="H24" s="36"/>
      <c r="I24" s="4"/>
      <c r="J24" s="4"/>
    </row>
    <row r="25" spans="1:15" ht="21" x14ac:dyDescent="0.65">
      <c r="A25" s="8" t="s">
        <v>9</v>
      </c>
      <c r="B25" s="50" t="e">
        <f>VLOOKUP(D25,Inflation!A:B,2,FALSE)</f>
        <v>#N/A</v>
      </c>
      <c r="D25" s="38"/>
      <c r="E25" s="35" t="s">
        <v>12</v>
      </c>
      <c r="F25" s="20"/>
      <c r="G25" s="20"/>
      <c r="H25" s="36"/>
      <c r="I25" s="4"/>
      <c r="J25" s="4"/>
    </row>
    <row r="26" spans="1:15" x14ac:dyDescent="0.45">
      <c r="B26" s="46"/>
    </row>
    <row r="27" spans="1:15" ht="21" x14ac:dyDescent="0.65">
      <c r="B27" s="51" t="str">
        <f>IFERROR((Related_Flat_Fee+Model_Charge+Freighter_Rebate+AML_Charge+Country)*Inflation_Factor,"Not defined")</f>
        <v>Not defined</v>
      </c>
      <c r="D27" s="9" t="s">
        <v>7</v>
      </c>
    </row>
    <row r="28" spans="1:15" x14ac:dyDescent="0.45">
      <c r="B28" s="7" t="b">
        <f>IF(OR(D16="Type Certificate/ETSO",D16="Major Change/Major Repair",D16="Supplemental Type Certificate"),"This fee is payable per application and per period of 12 months (Art 9(1) Commission Implementing Regulation (EU) 2019/2153).",
IF(D16="Minor Change/Minor Repair","This fee is payable per application (Art 9(2) Commission Implementing Regulation (EU) 2019/2153).",
IF(D16="Continuing Airworthiness","This fee is payable per period of 12 months (Art 9(3) Commission Implementing Regulation (EU) 2019/2153).")))</f>
        <v>0</v>
      </c>
    </row>
  </sheetData>
  <sheetProtection sheet="1" selectLockedCells="1"/>
  <mergeCells count="3">
    <mergeCell ref="G4:S4"/>
    <mergeCell ref="G7:L7"/>
    <mergeCell ref="G8:L8"/>
  </mergeCells>
  <conditionalFormatting sqref="E18:H18">
    <cfRule type="expression" dxfId="59" priority="79">
      <formula>$D$16="Continuing Airworthiness"</formula>
    </cfRule>
    <cfRule type="expression" dxfId="58" priority="80">
      <formula>$D$16&lt;&gt;"Continuing Airworthiness"</formula>
    </cfRule>
  </conditionalFormatting>
  <conditionalFormatting sqref="E18">
    <cfRule type="expression" dxfId="57" priority="78">
      <formula>$D$16="Continuing Airworthiness"</formula>
    </cfRule>
  </conditionalFormatting>
  <conditionalFormatting sqref="H18">
    <cfRule type="expression" dxfId="56" priority="77">
      <formula>$D$16="Continuing Airworthiness"</formula>
    </cfRule>
  </conditionalFormatting>
  <conditionalFormatting sqref="A19">
    <cfRule type="expression" dxfId="55" priority="74">
      <formula>$D$16&lt;&gt;"Major Change/Major Repair"</formula>
    </cfRule>
    <cfRule type="expression" dxfId="54" priority="75">
      <formula>$D$16="Major Change/Major Repair"</formula>
    </cfRule>
  </conditionalFormatting>
  <conditionalFormatting sqref="B19:H19">
    <cfRule type="expression" dxfId="53" priority="73">
      <formula>$D$16&lt;&gt;"Major Change/Major Repair"</formula>
    </cfRule>
  </conditionalFormatting>
  <conditionalFormatting sqref="D17:H17">
    <cfRule type="expression" dxfId="52" priority="72">
      <formula>$D$16&lt;&gt;"Continuing Airworthiness"</formula>
    </cfRule>
  </conditionalFormatting>
  <conditionalFormatting sqref="D19:H19">
    <cfRule type="expression" dxfId="51" priority="69">
      <formula>$D$16="Major Change/Major Repair"</formula>
    </cfRule>
  </conditionalFormatting>
  <conditionalFormatting sqref="A20 C20">
    <cfRule type="expression" dxfId="50" priority="66" stopIfTrue="1">
      <formula>$D$16&lt;&gt;"Continuing Airworthiness"</formula>
    </cfRule>
  </conditionalFormatting>
  <conditionalFormatting sqref="B19 D19:H19">
    <cfRule type="expression" dxfId="49" priority="67">
      <formula>$D$16="Major Change/Major Repair"</formula>
    </cfRule>
  </conditionalFormatting>
  <conditionalFormatting sqref="A20">
    <cfRule type="expression" dxfId="48" priority="68">
      <formula>$D$16="Continuing Airworthiness"</formula>
    </cfRule>
  </conditionalFormatting>
  <conditionalFormatting sqref="B18:H18">
    <cfRule type="expression" dxfId="47" priority="65">
      <formula>$D$16&lt;&gt;"Continuing Airworthiness"</formula>
    </cfRule>
  </conditionalFormatting>
  <conditionalFormatting sqref="D18:H18">
    <cfRule type="expression" dxfId="46" priority="64">
      <formula>$D$16="Continuing Airworthiness"</formula>
    </cfRule>
  </conditionalFormatting>
  <conditionalFormatting sqref="B19">
    <cfRule type="expression" dxfId="45" priority="63">
      <formula>$D$16="Major Change/Major Repair"</formula>
    </cfRule>
  </conditionalFormatting>
  <conditionalFormatting sqref="D20">
    <cfRule type="expression" dxfId="44" priority="62">
      <formula>$D$16&lt;&gt;"Continuing Airworthiness"</formula>
    </cfRule>
  </conditionalFormatting>
  <conditionalFormatting sqref="D20">
    <cfRule type="expression" dxfId="43" priority="61">
      <formula>$D$16="Continuing Airworthiness"</formula>
    </cfRule>
  </conditionalFormatting>
  <conditionalFormatting sqref="E20:H20">
    <cfRule type="expression" dxfId="42" priority="59">
      <formula>$D$16="Continuing Airworthiness"</formula>
    </cfRule>
    <cfRule type="expression" dxfId="41" priority="60">
      <formula>$D$16&lt;&gt;"Continuing Airworthiness"</formula>
    </cfRule>
  </conditionalFormatting>
  <conditionalFormatting sqref="E20">
    <cfRule type="expression" dxfId="40" priority="58">
      <formula>$D$16="Continuing Airworthiness"</formula>
    </cfRule>
  </conditionalFormatting>
  <conditionalFormatting sqref="H20">
    <cfRule type="expression" dxfId="39" priority="57">
      <formula>$D$16="Continuing Airworthiness"</formula>
    </cfRule>
  </conditionalFormatting>
  <conditionalFormatting sqref="E20:H20">
    <cfRule type="expression" dxfId="38" priority="56">
      <formula>$D$16&lt;&gt;"Continuing Airworthiness"</formula>
    </cfRule>
  </conditionalFormatting>
  <conditionalFormatting sqref="E20:H20">
    <cfRule type="expression" dxfId="37" priority="55">
      <formula>$D$16="Continuing Airworthiness"</formula>
    </cfRule>
  </conditionalFormatting>
  <conditionalFormatting sqref="D21:E21">
    <cfRule type="expression" dxfId="36" priority="52">
      <formula>$D$16="Supplemental Type Certificate"</formula>
    </cfRule>
    <cfRule type="expression" dxfId="35" priority="53">
      <formula>$D$16="Major Change/Major Repair"</formula>
    </cfRule>
  </conditionalFormatting>
  <conditionalFormatting sqref="D21">
    <cfRule type="expression" dxfId="34" priority="50">
      <formula>$D$16="Major Change/Major Repair"</formula>
    </cfRule>
    <cfRule type="expression" dxfId="33" priority="51">
      <formula>$D$16="Supplemental Type Certificate"</formula>
    </cfRule>
  </conditionalFormatting>
  <conditionalFormatting sqref="E21:H21">
    <cfRule type="expression" dxfId="32" priority="42">
      <formula>$D$16="Continuing Airworthiness"</formula>
    </cfRule>
    <cfRule type="expression" dxfId="31" priority="43">
      <formula>$D$16="Type Certificate/ETSO"</formula>
    </cfRule>
    <cfRule type="expression" dxfId="30" priority="49">
      <formula>$D$16="Minor Change/Minor Repair"</formula>
    </cfRule>
  </conditionalFormatting>
  <conditionalFormatting sqref="B20">
    <cfRule type="expression" dxfId="29" priority="44">
      <formula>$D$16="Type Certificate/ETSO"</formula>
    </cfRule>
    <cfRule type="expression" dxfId="28" priority="45">
      <formula>$D$16="Minor Change/Minor Repair"</formula>
    </cfRule>
    <cfRule type="expression" dxfId="27" priority="46">
      <formula>$D$16="Major Change/Major Repair"</formula>
    </cfRule>
    <cfRule type="expression" dxfId="26" priority="47">
      <formula>$D$16="Supplemental Type Certificate"</formula>
    </cfRule>
    <cfRule type="expression" dxfId="25" priority="48">
      <formula>$D$16="Continuing Airworthiness"</formula>
    </cfRule>
  </conditionalFormatting>
  <conditionalFormatting sqref="B16">
    <cfRule type="expression" dxfId="24" priority="41">
      <formula>$D$16=""</formula>
    </cfRule>
  </conditionalFormatting>
  <conditionalFormatting sqref="E21">
    <cfRule type="expression" dxfId="23" priority="39">
      <formula>$D$16=""</formula>
    </cfRule>
  </conditionalFormatting>
  <conditionalFormatting sqref="B20">
    <cfRule type="expression" dxfId="22" priority="40">
      <formula>$D$16=""</formula>
    </cfRule>
  </conditionalFormatting>
  <conditionalFormatting sqref="B21">
    <cfRule type="expression" dxfId="21" priority="38">
      <formula>$D$16=""</formula>
    </cfRule>
  </conditionalFormatting>
  <conditionalFormatting sqref="B23 B25">
    <cfRule type="expression" dxfId="20" priority="12">
      <formula>$D$16="Continuing Airworthiness"</formula>
    </cfRule>
    <cfRule type="expression" dxfId="19" priority="37">
      <formula>$D$16=""</formula>
    </cfRule>
  </conditionalFormatting>
  <conditionalFormatting sqref="E23:E25">
    <cfRule type="expression" dxfId="18" priority="36">
      <formula>$D$16=""</formula>
    </cfRule>
  </conditionalFormatting>
  <conditionalFormatting sqref="E23:H25">
    <cfRule type="expression" dxfId="17" priority="33">
      <formula>$D$16="Supplemental Type Certificate"</formula>
    </cfRule>
    <cfRule type="expression" dxfId="16" priority="34">
      <formula>$D$16="Minor Change/Minor Repair"</formula>
    </cfRule>
  </conditionalFormatting>
  <conditionalFormatting sqref="C24:H24">
    <cfRule type="expression" dxfId="15" priority="19">
      <formula>AND($D$16&lt;&gt;"Type Certificate/ETSO",$D$16&lt;&gt;"Supplemental Type Certificate",$D$16&lt;&gt;"Major Change/Major Repair",$D$16&lt;&gt;"Minor Change/Minor Repair")</formula>
    </cfRule>
  </conditionalFormatting>
  <conditionalFormatting sqref="D23 D25">
    <cfRule type="expression" dxfId="14" priority="16">
      <formula>OR($D$16="Type Certificate/ETSO",$D$16="Supplemental Type Certificate",$D$16="Major Change/Major Repair",$D$16="Minor Change/Minor Repair",$D$16="Continuing Airworthiness")</formula>
    </cfRule>
  </conditionalFormatting>
  <conditionalFormatting sqref="E23:H23">
    <cfRule type="expression" dxfId="13" priority="35" stopIfTrue="1">
      <formula>$D$16="Type Certificate/ETSO"</formula>
    </cfRule>
  </conditionalFormatting>
  <conditionalFormatting sqref="E24:H24">
    <cfRule type="expression" dxfId="12" priority="15">
      <formula>$D$16="Type Certificate/ETSO"</formula>
    </cfRule>
  </conditionalFormatting>
  <conditionalFormatting sqref="J20:J21">
    <cfRule type="expression" dxfId="11" priority="13">
      <formula>OR($D$16="Type Certificate/ETSO",$D$16="Continuing Airworthiness",$D$16="")</formula>
    </cfRule>
  </conditionalFormatting>
  <conditionalFormatting sqref="D24">
    <cfRule type="expression" dxfId="10" priority="11" stopIfTrue="1">
      <formula>OR($D$16="Type Certificate/ETSO",$D$16="Supplemental Type Certificate",$D$16="Major Change/Major Repair",$D$16="Minor Change/Minor Repair")</formula>
    </cfRule>
  </conditionalFormatting>
  <conditionalFormatting sqref="D23">
    <cfRule type="expression" dxfId="9" priority="9">
      <formula>OR($D$16="Type Certificate/ETSO",$D$16="Continuing Airworthiness")</formula>
    </cfRule>
    <cfRule type="expression" dxfId="8" priority="10">
      <formula>OR($D$16="Supplemental Type Certificate",$D$16="Major Change/Major Repair",$D$16="Minor Change/Minor Repair")</formula>
    </cfRule>
  </conditionalFormatting>
  <conditionalFormatting sqref="B23">
    <cfRule type="expression" dxfId="7" priority="7">
      <formula>OR($D$16="Type Certificate/ETSO",$D$16="Continuing Airworthiness")</formula>
    </cfRule>
    <cfRule type="expression" dxfId="6" priority="8">
      <formula>OR($D$16="Supplemental Type Certificate",$D$16="Major Change/Major Repair",$D$16="Minor Change/Minor Repair")</formula>
    </cfRule>
  </conditionalFormatting>
  <conditionalFormatting sqref="B23:H23">
    <cfRule type="expression" dxfId="5" priority="14" stopIfTrue="1">
      <formula>AND($D$16="Major Change/Major Repair",$D$19="Yes")</formula>
    </cfRule>
    <cfRule type="expression" dxfId="4" priority="6">
      <formula>OR($D$16="Type Certificate/ETSO",$D$16="Continuing Airworthiness",AND($D$19="Yes",$D$16="Major Change/Major Repair"))</formula>
    </cfRule>
  </conditionalFormatting>
  <conditionalFormatting sqref="E25:H25">
    <cfRule type="expression" dxfId="3" priority="5">
      <formula>$D$16="Continuing Airworthiness"</formula>
    </cfRule>
  </conditionalFormatting>
  <conditionalFormatting sqref="B17:H25">
    <cfRule type="expression" dxfId="2" priority="4">
      <formula>$D$16=""</formula>
    </cfRule>
  </conditionalFormatting>
  <conditionalFormatting sqref="B16 D16 E16:H16">
    <cfRule type="expression" dxfId="1" priority="2">
      <formula>$D$16=""</formula>
    </cfRule>
  </conditionalFormatting>
  <conditionalFormatting sqref="A25:D28">
    <cfRule type="expression" dxfId="0" priority="1">
      <formula>$D$16=""</formula>
    </cfRule>
  </conditionalFormatting>
  <pageMargins left="0.7" right="0.7" top="0.75" bottom="0.75" header="0.3" footer="0.3"/>
  <pageSetup paperSize="9" scale="65" orientation="landscape" horizontalDpi="90" verticalDpi="90" r:id="rId1"/>
  <drawing r:id="rId2"/>
  <extLst>
    <ext xmlns:x14="http://schemas.microsoft.com/office/spreadsheetml/2009/9/main" uri="{CCE6A557-97BC-4b89-ADB6-D9C93CAAB3DF}">
      <x14:dataValidations xmlns:xm="http://schemas.microsoft.com/office/excel/2006/main" count="9">
        <x14:dataValidation type="list" allowBlank="1" showErrorMessage="1" promptTitle="Initial or Surveillance" prompt="Please select initial approval or surveillance fee calculation" xr:uid="{00000000-0002-0000-0000-000004000000}">
          <x14:formula1>
            <xm:f>Dropdown!$A$4:$A$8</xm:f>
          </x14:formula1>
          <xm:sqref>D16</xm:sqref>
        </x14:dataValidation>
        <x14:dataValidation type="list" allowBlank="1" showErrorMessage="1" promptTitle="Staff Category" prompt="Please select the staff category" xr:uid="{00000000-0002-0000-0000-000005000000}">
          <x14:formula1>
            <xm:f>Dropdown!$A$16:$A$17</xm:f>
          </x14:formula1>
          <xm:sqref>D18</xm:sqref>
        </x14:dataValidation>
        <x14:dataValidation type="list" allowBlank="1" showErrorMessage="1" promptTitle="Initial or Surveillance" prompt="Please select initial approval or surveillance fee calculation" xr:uid="{21A7F0EA-60A6-4F9C-B4AB-9DB64D459A88}">
          <x14:formula1>
            <xm:f>'Table TC'!$A$3:$A$31</xm:f>
          </x14:formula1>
          <xm:sqref>D17</xm:sqref>
        </x14:dataValidation>
        <x14:dataValidation type="list" allowBlank="1" showErrorMessage="1" promptTitle="Technical Rating" prompt="Please select the technical rating" xr:uid="{4819B88D-67A1-4478-99D2-BFB74B57D18A}">
          <x14:formula1>
            <xm:f>Dropdown!$B$16:$B$17</xm:f>
          </x14:formula1>
          <xm:sqref>D19:D20</xm:sqref>
        </x14:dataValidation>
        <x14:dataValidation type="list" showErrorMessage="1" promptTitle="Number of C Ratings" prompt="Please enter the number of C ratings" xr:uid="{DBA4DD41-F0BB-454F-B2D5-D2381B9EE87E}">
          <x14:formula1>
            <xm:f>Dropdown!$C$16:$C$19</xm:f>
          </x14:formula1>
          <xm:sqref>D21</xm:sqref>
        </x14:dataValidation>
        <x14:dataValidation type="list" allowBlank="1" showErrorMessage="1" promptTitle="Calendar Year" prompt="Please select the calendar year" xr:uid="{07E3A3A0-A0B6-499E-9778-CF129B242B20}">
          <x14:formula1>
            <xm:f>Dropdown!$B$16:$B$17</xm:f>
          </x14:formula1>
          <xm:sqref>D23</xm:sqref>
        </x14:dataValidation>
        <x14:dataValidation type="list" allowBlank="1" showErrorMessage="1" promptTitle="Calendar Year" prompt="Please select the calendar year" xr:uid="{00000000-0002-0000-0000-000003000000}">
          <x14:formula1>
            <xm:f>Dropdown!$B$4:$B$8</xm:f>
          </x14:formula1>
          <xm:sqref>D23</xm:sqref>
        </x14:dataValidation>
        <x14:dataValidation type="list" allowBlank="1" showErrorMessage="1" promptTitle="Calendar Year" prompt="Please select the calendar year" xr:uid="{9D56A87B-7311-4C28-95CF-44E2569D2B9A}">
          <x14:formula1>
            <xm:f>Dropdown!$D$4:$D$11</xm:f>
          </x14:formula1>
          <xm:sqref>D24</xm:sqref>
        </x14:dataValidation>
        <x14:dataValidation type="list" allowBlank="1" showErrorMessage="1" promptTitle="Calendar Year" prompt="Please select the calendar year" xr:uid="{5DF195D2-3CA4-4A77-9932-56FC8B439967}">
          <x14:formula1>
            <xm:f>Dropdown!$B$4:$B$9</xm:f>
          </x14:formula1>
          <xm:sqref>D25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6"/>
  <sheetViews>
    <sheetView workbookViewId="0">
      <selection activeCell="B7" sqref="B7"/>
    </sheetView>
  </sheetViews>
  <sheetFormatPr defaultRowHeight="14.25" x14ac:dyDescent="0.45"/>
  <sheetData>
    <row r="1" spans="1:2" x14ac:dyDescent="0.45">
      <c r="A1">
        <v>2020</v>
      </c>
      <c r="B1">
        <v>1</v>
      </c>
    </row>
    <row r="2" spans="1:2" x14ac:dyDescent="0.45">
      <c r="A2">
        <v>2021</v>
      </c>
      <c r="B2">
        <v>1.01</v>
      </c>
    </row>
    <row r="3" spans="1:2" x14ac:dyDescent="0.45">
      <c r="A3">
        <v>2022</v>
      </c>
      <c r="B3">
        <v>1.0269999999999999</v>
      </c>
    </row>
    <row r="4" spans="1:2" x14ac:dyDescent="0.45">
      <c r="A4">
        <v>2023</v>
      </c>
      <c r="B4">
        <v>1.1060000000000001</v>
      </c>
    </row>
    <row r="5" spans="1:2" x14ac:dyDescent="0.45">
      <c r="A5">
        <v>2024</v>
      </c>
      <c r="B5">
        <v>1.198</v>
      </c>
    </row>
    <row r="6" spans="1:2" x14ac:dyDescent="0.45">
      <c r="A6">
        <v>2025</v>
      </c>
      <c r="B6">
        <v>1.232</v>
      </c>
    </row>
  </sheetData>
  <sheetProtection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3:D19"/>
  <sheetViews>
    <sheetView workbookViewId="0">
      <selection activeCell="B10" sqref="B10"/>
    </sheetView>
  </sheetViews>
  <sheetFormatPr defaultRowHeight="14.25" x14ac:dyDescent="0.45"/>
  <cols>
    <col min="1" max="1" width="28.3984375" bestFit="1" customWidth="1"/>
    <col min="2" max="2" width="17.3984375" bestFit="1" customWidth="1"/>
    <col min="3" max="3" width="19.73046875" bestFit="1" customWidth="1"/>
    <col min="4" max="4" width="64.73046875" bestFit="1" customWidth="1"/>
  </cols>
  <sheetData>
    <row r="3" spans="1:4" x14ac:dyDescent="0.45">
      <c r="A3" t="s">
        <v>50</v>
      </c>
      <c r="B3" t="s">
        <v>6</v>
      </c>
      <c r="D3" t="s">
        <v>84</v>
      </c>
    </row>
    <row r="4" spans="1:4" x14ac:dyDescent="0.45">
      <c r="A4" t="s">
        <v>77</v>
      </c>
      <c r="B4">
        <v>2020</v>
      </c>
      <c r="D4" t="s">
        <v>85</v>
      </c>
    </row>
    <row r="5" spans="1:4" x14ac:dyDescent="0.45">
      <c r="A5" t="s">
        <v>49</v>
      </c>
      <c r="B5">
        <v>2021</v>
      </c>
      <c r="D5" t="s">
        <v>86</v>
      </c>
    </row>
    <row r="6" spans="1:4" x14ac:dyDescent="0.45">
      <c r="A6" t="s">
        <v>51</v>
      </c>
      <c r="B6">
        <v>2022</v>
      </c>
      <c r="D6" t="s">
        <v>87</v>
      </c>
    </row>
    <row r="7" spans="1:4" x14ac:dyDescent="0.45">
      <c r="A7" t="s">
        <v>52</v>
      </c>
      <c r="B7">
        <v>2023</v>
      </c>
      <c r="D7" t="s">
        <v>88</v>
      </c>
    </row>
    <row r="8" spans="1:4" x14ac:dyDescent="0.45">
      <c r="A8" t="s">
        <v>53</v>
      </c>
      <c r="B8">
        <v>2024</v>
      </c>
      <c r="D8" t="s">
        <v>89</v>
      </c>
    </row>
    <row r="9" spans="1:4" x14ac:dyDescent="0.45">
      <c r="B9">
        <v>2025</v>
      </c>
      <c r="D9" t="s">
        <v>90</v>
      </c>
    </row>
    <row r="10" spans="1:4" x14ac:dyDescent="0.45">
      <c r="D10" t="s">
        <v>91</v>
      </c>
    </row>
    <row r="11" spans="1:4" x14ac:dyDescent="0.45">
      <c r="D11" t="s">
        <v>92</v>
      </c>
    </row>
    <row r="15" spans="1:4" x14ac:dyDescent="0.45">
      <c r="A15" t="s">
        <v>56</v>
      </c>
      <c r="B15" t="s">
        <v>66</v>
      </c>
      <c r="C15" t="s">
        <v>68</v>
      </c>
    </row>
    <row r="16" spans="1:4" x14ac:dyDescent="0.45">
      <c r="A16" t="s">
        <v>57</v>
      </c>
      <c r="B16" t="s">
        <v>73</v>
      </c>
      <c r="C16" t="s">
        <v>64</v>
      </c>
    </row>
    <row r="17" spans="1:3" x14ac:dyDescent="0.45">
      <c r="A17" t="s">
        <v>58</v>
      </c>
      <c r="B17" t="s">
        <v>67</v>
      </c>
      <c r="C17" t="s">
        <v>63</v>
      </c>
    </row>
    <row r="18" spans="1:3" x14ac:dyDescent="0.45">
      <c r="C18" t="s">
        <v>62</v>
      </c>
    </row>
    <row r="19" spans="1:3" x14ac:dyDescent="0.45">
      <c r="C19" t="s">
        <v>61</v>
      </c>
    </row>
  </sheetData>
  <sheetProtection selectLockedCell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D31"/>
  <sheetViews>
    <sheetView workbookViewId="0">
      <selection activeCell="A3" sqref="A3"/>
    </sheetView>
  </sheetViews>
  <sheetFormatPr defaultRowHeight="14.25" x14ac:dyDescent="0.45"/>
  <cols>
    <col min="1" max="1" width="38.86328125" customWidth="1"/>
    <col min="2" max="2" width="9.86328125" bestFit="1" customWidth="1"/>
    <col min="3" max="3" width="12.3984375" customWidth="1"/>
    <col min="4" max="4" width="11.3984375" customWidth="1"/>
  </cols>
  <sheetData>
    <row r="2" spans="1:4" ht="28.5" x14ac:dyDescent="0.45">
      <c r="B2" t="s">
        <v>17</v>
      </c>
      <c r="C2" s="1" t="s">
        <v>47</v>
      </c>
      <c r="D2" s="1" t="s">
        <v>48</v>
      </c>
    </row>
    <row r="3" spans="1:4" x14ac:dyDescent="0.45">
      <c r="A3" t="s">
        <v>18</v>
      </c>
      <c r="B3">
        <v>2055230</v>
      </c>
      <c r="C3">
        <v>1155160</v>
      </c>
      <c r="D3">
        <v>360270</v>
      </c>
    </row>
    <row r="4" spans="1:4" x14ac:dyDescent="0.45">
      <c r="A4" t="s">
        <v>19</v>
      </c>
      <c r="B4">
        <v>1693040</v>
      </c>
      <c r="C4">
        <v>975480</v>
      </c>
      <c r="D4">
        <v>274490</v>
      </c>
    </row>
    <row r="5" spans="1:4" x14ac:dyDescent="0.45">
      <c r="A5" t="s">
        <v>20</v>
      </c>
      <c r="B5">
        <v>564350</v>
      </c>
      <c r="C5">
        <v>293940</v>
      </c>
      <c r="D5">
        <v>110140</v>
      </c>
    </row>
    <row r="6" spans="1:4" x14ac:dyDescent="0.45">
      <c r="A6" s="1" t="s">
        <v>21</v>
      </c>
      <c r="B6">
        <v>420700</v>
      </c>
      <c r="C6">
        <v>48050</v>
      </c>
      <c r="D6">
        <v>16320</v>
      </c>
    </row>
    <row r="7" spans="1:4" x14ac:dyDescent="0.45">
      <c r="A7" s="1" t="s">
        <v>22</v>
      </c>
      <c r="B7">
        <v>139980</v>
      </c>
      <c r="C7">
        <v>5320</v>
      </c>
      <c r="D7">
        <v>1170</v>
      </c>
    </row>
    <row r="8" spans="1:4" x14ac:dyDescent="0.45">
      <c r="A8" s="1" t="s">
        <v>23</v>
      </c>
      <c r="B8">
        <v>420700</v>
      </c>
      <c r="C8">
        <v>48050</v>
      </c>
      <c r="D8">
        <v>16320</v>
      </c>
    </row>
    <row r="9" spans="1:4" x14ac:dyDescent="0.45">
      <c r="A9" t="s">
        <v>24</v>
      </c>
      <c r="B9">
        <v>15890</v>
      </c>
      <c r="C9">
        <v>2460</v>
      </c>
      <c r="D9">
        <v>830</v>
      </c>
    </row>
    <row r="10" spans="1:4" x14ac:dyDescent="0.45">
      <c r="A10" t="s">
        <v>25</v>
      </c>
      <c r="B10">
        <v>139980</v>
      </c>
      <c r="C10">
        <v>5320</v>
      </c>
      <c r="D10">
        <v>1770</v>
      </c>
    </row>
    <row r="11" spans="1:4" x14ac:dyDescent="0.45">
      <c r="A11" t="s">
        <v>26</v>
      </c>
      <c r="B11">
        <v>5300</v>
      </c>
      <c r="C11">
        <v>230</v>
      </c>
      <c r="D11">
        <v>70</v>
      </c>
    </row>
    <row r="12" spans="1:4" x14ac:dyDescent="0.45">
      <c r="A12" t="s">
        <v>27</v>
      </c>
      <c r="B12">
        <v>15890</v>
      </c>
      <c r="C12">
        <v>2460</v>
      </c>
      <c r="D12">
        <v>830</v>
      </c>
    </row>
    <row r="13" spans="1:4" x14ac:dyDescent="0.45">
      <c r="A13" t="s">
        <v>28</v>
      </c>
      <c r="B13">
        <v>476100</v>
      </c>
      <c r="C13">
        <v>102930</v>
      </c>
      <c r="D13">
        <v>37740</v>
      </c>
    </row>
    <row r="14" spans="1:4" x14ac:dyDescent="0.45">
      <c r="A14" t="s">
        <v>29</v>
      </c>
      <c r="B14">
        <v>190450</v>
      </c>
      <c r="C14">
        <v>57190</v>
      </c>
      <c r="D14">
        <v>21280</v>
      </c>
    </row>
    <row r="15" spans="1:4" x14ac:dyDescent="0.45">
      <c r="A15" t="s">
        <v>30</v>
      </c>
      <c r="B15">
        <v>23850</v>
      </c>
      <c r="C15">
        <v>23880</v>
      </c>
      <c r="D15">
        <v>8670</v>
      </c>
    </row>
    <row r="16" spans="1:4" x14ac:dyDescent="0.45">
      <c r="A16" t="s">
        <v>31</v>
      </c>
      <c r="B16">
        <v>23850</v>
      </c>
      <c r="C16">
        <v>3700</v>
      </c>
      <c r="D16">
        <v>1230</v>
      </c>
    </row>
    <row r="17" spans="1:4" x14ac:dyDescent="0.45">
      <c r="A17" t="s">
        <v>32</v>
      </c>
      <c r="B17">
        <v>7380</v>
      </c>
      <c r="C17">
        <v>840</v>
      </c>
      <c r="D17">
        <v>360</v>
      </c>
    </row>
    <row r="18" spans="1:4" x14ac:dyDescent="0.45">
      <c r="A18" t="s">
        <v>33</v>
      </c>
      <c r="B18">
        <v>42950</v>
      </c>
      <c r="C18">
        <v>4000</v>
      </c>
      <c r="D18">
        <v>1330</v>
      </c>
    </row>
    <row r="19" spans="1:4" x14ac:dyDescent="0.45">
      <c r="A19" t="s">
        <v>34</v>
      </c>
      <c r="B19">
        <v>16360</v>
      </c>
      <c r="C19">
        <v>2460</v>
      </c>
      <c r="D19">
        <v>820</v>
      </c>
    </row>
    <row r="20" spans="1:4" x14ac:dyDescent="0.45">
      <c r="A20" t="s">
        <v>35</v>
      </c>
      <c r="B20">
        <v>8190</v>
      </c>
      <c r="C20">
        <v>1970</v>
      </c>
      <c r="D20">
        <v>660</v>
      </c>
    </row>
    <row r="21" spans="1:4" ht="42.75" x14ac:dyDescent="0.45">
      <c r="A21" s="1" t="s">
        <v>36</v>
      </c>
      <c r="B21">
        <v>405310</v>
      </c>
      <c r="C21">
        <v>120090</v>
      </c>
      <c r="D21">
        <v>32140</v>
      </c>
    </row>
    <row r="22" spans="1:4" ht="42.75" x14ac:dyDescent="0.45">
      <c r="A22" s="1" t="s">
        <v>37</v>
      </c>
      <c r="B22">
        <v>270170</v>
      </c>
      <c r="C22">
        <v>58180</v>
      </c>
      <c r="D22">
        <v>27450</v>
      </c>
    </row>
    <row r="23" spans="1:4" x14ac:dyDescent="0.45">
      <c r="A23" t="s">
        <v>38</v>
      </c>
      <c r="B23">
        <v>36920</v>
      </c>
      <c r="C23">
        <v>1120</v>
      </c>
      <c r="D23">
        <v>140</v>
      </c>
    </row>
    <row r="24" spans="1:4" x14ac:dyDescent="0.45">
      <c r="A24" t="s">
        <v>39</v>
      </c>
      <c r="B24">
        <v>18460</v>
      </c>
      <c r="C24">
        <v>610</v>
      </c>
      <c r="D24">
        <v>310</v>
      </c>
    </row>
    <row r="25" spans="1:4" ht="28.5" x14ac:dyDescent="0.45">
      <c r="A25" s="1" t="s">
        <v>40</v>
      </c>
      <c r="B25">
        <v>12610</v>
      </c>
      <c r="C25">
        <v>420</v>
      </c>
      <c r="D25">
        <v>220</v>
      </c>
    </row>
    <row r="26" spans="1:4" ht="28.5" x14ac:dyDescent="0.45">
      <c r="A26" s="1" t="s">
        <v>41</v>
      </c>
      <c r="B26">
        <v>3600</v>
      </c>
      <c r="C26">
        <v>240</v>
      </c>
      <c r="D26">
        <v>50</v>
      </c>
    </row>
    <row r="27" spans="1:4" x14ac:dyDescent="0.45">
      <c r="A27" s="1" t="s">
        <v>42</v>
      </c>
      <c r="B27">
        <v>1800</v>
      </c>
      <c r="C27">
        <v>230</v>
      </c>
      <c r="D27">
        <v>70</v>
      </c>
    </row>
    <row r="28" spans="1:4" x14ac:dyDescent="0.45">
      <c r="A28" s="1" t="s">
        <v>43</v>
      </c>
      <c r="B28">
        <v>9300</v>
      </c>
      <c r="C28">
        <v>2440</v>
      </c>
      <c r="D28">
        <v>680</v>
      </c>
    </row>
    <row r="29" spans="1:4" x14ac:dyDescent="0.45">
      <c r="A29" s="1" t="s">
        <v>44</v>
      </c>
      <c r="B29">
        <v>5320</v>
      </c>
      <c r="C29">
        <v>1290</v>
      </c>
      <c r="D29">
        <v>460</v>
      </c>
    </row>
    <row r="30" spans="1:4" x14ac:dyDescent="0.45">
      <c r="A30" s="1" t="s">
        <v>45</v>
      </c>
      <c r="B30">
        <v>3090</v>
      </c>
      <c r="C30">
        <v>520</v>
      </c>
      <c r="D30">
        <v>420</v>
      </c>
    </row>
    <row r="31" spans="1:4" x14ac:dyDescent="0.45">
      <c r="A31" s="1" t="s">
        <v>46</v>
      </c>
      <c r="B31">
        <v>221120</v>
      </c>
      <c r="C31">
        <v>87880</v>
      </c>
      <c r="D31">
        <v>10510</v>
      </c>
    </row>
  </sheetData>
  <sheetProtection selectLockedCell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DFDA3-5511-4B2C-B523-E75840FBA9A5}">
  <sheetPr codeName="Sheet7"/>
  <dimension ref="A2:E31"/>
  <sheetViews>
    <sheetView topLeftCell="A4" workbookViewId="0">
      <selection activeCell="B10" sqref="B10"/>
    </sheetView>
  </sheetViews>
  <sheetFormatPr defaultRowHeight="14.25" x14ac:dyDescent="0.45"/>
  <cols>
    <col min="1" max="1" width="38.86328125" customWidth="1"/>
    <col min="2" max="2" width="9.86328125" bestFit="1" customWidth="1"/>
    <col min="3" max="3" width="12.3984375" customWidth="1"/>
    <col min="4" max="4" width="11.3984375" customWidth="1"/>
  </cols>
  <sheetData>
    <row r="2" spans="1:5" x14ac:dyDescent="0.45">
      <c r="B2" t="s">
        <v>61</v>
      </c>
      <c r="C2" s="1" t="s">
        <v>62</v>
      </c>
      <c r="D2" s="1" t="s">
        <v>63</v>
      </c>
      <c r="E2" t="s">
        <v>64</v>
      </c>
    </row>
    <row r="3" spans="1:5" x14ac:dyDescent="0.45">
      <c r="A3" t="s">
        <v>18</v>
      </c>
      <c r="B3" s="29">
        <v>952500</v>
      </c>
      <c r="C3" s="29">
        <v>76480</v>
      </c>
      <c r="D3" s="29">
        <v>16330</v>
      </c>
      <c r="E3" s="29">
        <v>4650</v>
      </c>
    </row>
    <row r="4" spans="1:5" x14ac:dyDescent="0.45">
      <c r="A4" t="s">
        <v>19</v>
      </c>
      <c r="B4" s="29">
        <v>680880</v>
      </c>
      <c r="C4" s="29">
        <v>45900</v>
      </c>
      <c r="D4" s="29">
        <v>13060</v>
      </c>
      <c r="E4" s="29">
        <v>3660</v>
      </c>
    </row>
    <row r="5" spans="1:5" x14ac:dyDescent="0.45">
      <c r="A5" t="s">
        <v>20</v>
      </c>
      <c r="B5" s="29">
        <v>378140</v>
      </c>
      <c r="C5" s="29">
        <v>30600</v>
      </c>
      <c r="D5" s="29">
        <v>9790</v>
      </c>
      <c r="E5" s="29">
        <v>3330</v>
      </c>
    </row>
    <row r="6" spans="1:5" x14ac:dyDescent="0.45">
      <c r="A6" s="1" t="s">
        <v>21</v>
      </c>
      <c r="B6" s="29">
        <v>290420</v>
      </c>
      <c r="C6" s="29">
        <v>18360</v>
      </c>
      <c r="D6" s="29">
        <v>6540</v>
      </c>
      <c r="E6" s="29">
        <v>3330</v>
      </c>
    </row>
    <row r="7" spans="1:5" x14ac:dyDescent="0.45">
      <c r="A7" s="1" t="s">
        <v>22</v>
      </c>
      <c r="B7" s="29">
        <v>119970</v>
      </c>
      <c r="C7" s="29">
        <v>5610</v>
      </c>
      <c r="D7" s="29">
        <v>2580</v>
      </c>
      <c r="E7" s="29">
        <v>1290</v>
      </c>
    </row>
    <row r="8" spans="1:5" x14ac:dyDescent="0.45">
      <c r="A8" s="1" t="s">
        <v>23</v>
      </c>
      <c r="B8" s="29">
        <v>290420</v>
      </c>
      <c r="C8" s="29">
        <v>18360</v>
      </c>
      <c r="D8" s="29">
        <v>6540</v>
      </c>
      <c r="E8" s="29">
        <v>3330</v>
      </c>
    </row>
    <row r="9" spans="1:5" x14ac:dyDescent="0.45">
      <c r="A9" t="s">
        <v>24</v>
      </c>
      <c r="B9" s="29">
        <v>6140</v>
      </c>
      <c r="C9" s="29">
        <v>1970</v>
      </c>
      <c r="D9" s="29">
        <v>1230</v>
      </c>
      <c r="E9" s="29">
        <v>610</v>
      </c>
    </row>
    <row r="10" spans="1:5" x14ac:dyDescent="0.45">
      <c r="A10" t="s">
        <v>25</v>
      </c>
      <c r="B10" s="29">
        <v>119970</v>
      </c>
      <c r="C10" s="29">
        <v>5610</v>
      </c>
      <c r="D10" s="29">
        <v>2580</v>
      </c>
      <c r="E10" s="29">
        <v>1290</v>
      </c>
    </row>
    <row r="11" spans="1:5" x14ac:dyDescent="0.45">
      <c r="A11" t="s">
        <v>26</v>
      </c>
      <c r="B11" s="29">
        <v>3630</v>
      </c>
      <c r="C11" s="29">
        <v>310</v>
      </c>
      <c r="D11" s="29">
        <v>310</v>
      </c>
      <c r="E11" s="29">
        <v>310</v>
      </c>
    </row>
    <row r="12" spans="1:5" x14ac:dyDescent="0.45">
      <c r="A12" t="s">
        <v>27</v>
      </c>
      <c r="B12" s="29">
        <v>6140</v>
      </c>
      <c r="C12" s="29">
        <v>1970</v>
      </c>
      <c r="D12" s="29">
        <v>1230</v>
      </c>
      <c r="E12" s="29">
        <v>610</v>
      </c>
    </row>
    <row r="13" spans="1:5" x14ac:dyDescent="0.45">
      <c r="A13" t="s">
        <v>28</v>
      </c>
      <c r="B13" s="29">
        <v>321710</v>
      </c>
      <c r="C13" s="29">
        <v>58950</v>
      </c>
      <c r="D13" s="29">
        <v>8840</v>
      </c>
      <c r="E13" s="29">
        <v>2950</v>
      </c>
    </row>
    <row r="14" spans="1:5" x14ac:dyDescent="0.45">
      <c r="A14" t="s">
        <v>29</v>
      </c>
      <c r="B14" s="29">
        <v>188500</v>
      </c>
      <c r="C14" s="29">
        <v>29480</v>
      </c>
      <c r="D14" s="29">
        <v>5900</v>
      </c>
      <c r="E14" s="29">
        <v>2360</v>
      </c>
    </row>
    <row r="15" spans="1:5" x14ac:dyDescent="0.45">
      <c r="A15" t="s">
        <v>30</v>
      </c>
      <c r="B15" s="29">
        <v>15080</v>
      </c>
      <c r="C15" s="29">
        <v>11800</v>
      </c>
      <c r="D15" s="29">
        <v>4420</v>
      </c>
      <c r="E15" s="29">
        <v>1480</v>
      </c>
    </row>
    <row r="16" spans="1:5" x14ac:dyDescent="0.45">
      <c r="A16" t="s">
        <v>31</v>
      </c>
      <c r="B16" s="29">
        <v>9610</v>
      </c>
      <c r="C16" s="29">
        <v>1110</v>
      </c>
      <c r="D16" s="29">
        <v>490</v>
      </c>
      <c r="E16" s="29">
        <v>310</v>
      </c>
    </row>
    <row r="17" spans="1:5" x14ac:dyDescent="0.45">
      <c r="A17" t="s">
        <v>32</v>
      </c>
      <c r="B17" s="29">
        <v>3630</v>
      </c>
      <c r="C17" s="29">
        <v>1050</v>
      </c>
      <c r="D17" s="29">
        <v>490</v>
      </c>
      <c r="E17" s="29">
        <v>310</v>
      </c>
    </row>
    <row r="18" spans="1:5" x14ac:dyDescent="0.45">
      <c r="A18" t="s">
        <v>33</v>
      </c>
      <c r="B18" s="29">
        <v>37700</v>
      </c>
      <c r="C18" s="29">
        <v>15970</v>
      </c>
      <c r="D18" s="29">
        <v>12780</v>
      </c>
      <c r="E18" s="29">
        <v>6390</v>
      </c>
    </row>
    <row r="19" spans="1:5" x14ac:dyDescent="0.45">
      <c r="A19" t="s">
        <v>34</v>
      </c>
      <c r="B19" s="29">
        <v>15090</v>
      </c>
      <c r="C19" s="29">
        <v>4910</v>
      </c>
      <c r="D19" s="29">
        <v>3930</v>
      </c>
      <c r="E19" s="29">
        <v>1970</v>
      </c>
    </row>
    <row r="20" spans="1:5" x14ac:dyDescent="0.45">
      <c r="A20" t="s">
        <v>35</v>
      </c>
      <c r="B20" s="29">
        <v>7520</v>
      </c>
      <c r="C20" s="29">
        <v>2460</v>
      </c>
      <c r="D20" s="29">
        <v>1970</v>
      </c>
      <c r="E20" s="29">
        <v>990</v>
      </c>
    </row>
    <row r="21" spans="1:5" ht="28.5" x14ac:dyDescent="0.45">
      <c r="A21" s="1" t="s">
        <v>69</v>
      </c>
      <c r="B21" s="29">
        <v>190090</v>
      </c>
      <c r="C21" s="29">
        <v>14740</v>
      </c>
      <c r="D21" s="29">
        <v>8840</v>
      </c>
      <c r="E21" s="29">
        <v>5900</v>
      </c>
    </row>
    <row r="22" spans="1:5" ht="28.5" x14ac:dyDescent="0.45">
      <c r="A22" s="1" t="s">
        <v>70</v>
      </c>
      <c r="B22" s="29">
        <v>185830</v>
      </c>
      <c r="C22" s="29">
        <v>8840</v>
      </c>
      <c r="D22" s="29">
        <v>6940</v>
      </c>
      <c r="E22" s="29">
        <v>4630</v>
      </c>
    </row>
    <row r="23" spans="1:5" x14ac:dyDescent="0.45">
      <c r="A23" t="s">
        <v>38</v>
      </c>
      <c r="B23" s="29">
        <v>34710</v>
      </c>
      <c r="C23" s="29">
        <v>3440</v>
      </c>
      <c r="D23" s="29">
        <v>1540</v>
      </c>
      <c r="E23" s="29">
        <v>770</v>
      </c>
    </row>
    <row r="24" spans="1:5" x14ac:dyDescent="0.45">
      <c r="A24" t="s">
        <v>39</v>
      </c>
      <c r="B24" s="29">
        <v>17410</v>
      </c>
      <c r="C24" s="29">
        <v>1730</v>
      </c>
      <c r="D24" s="29">
        <v>770</v>
      </c>
      <c r="E24" s="29">
        <v>370</v>
      </c>
    </row>
    <row r="25" spans="1:5" ht="28.5" x14ac:dyDescent="0.45">
      <c r="A25" s="1" t="s">
        <v>40</v>
      </c>
      <c r="B25" s="29">
        <v>7020</v>
      </c>
      <c r="C25" s="29">
        <v>2460</v>
      </c>
      <c r="D25" s="29">
        <v>1230</v>
      </c>
      <c r="E25" s="29">
        <v>610</v>
      </c>
    </row>
    <row r="26" spans="1:5" ht="28.5" x14ac:dyDescent="0.45">
      <c r="A26" s="1" t="s">
        <v>41</v>
      </c>
      <c r="B26" s="29">
        <v>2140</v>
      </c>
      <c r="C26" s="29">
        <v>1840</v>
      </c>
      <c r="D26" s="29">
        <v>920</v>
      </c>
      <c r="E26" s="29">
        <v>470</v>
      </c>
    </row>
    <row r="27" spans="1:5" x14ac:dyDescent="0.45">
      <c r="A27" s="1" t="s">
        <v>42</v>
      </c>
      <c r="B27" s="29">
        <v>1080</v>
      </c>
      <c r="C27" s="29">
        <v>920</v>
      </c>
      <c r="D27" s="29">
        <v>470</v>
      </c>
      <c r="E27" s="29">
        <v>230</v>
      </c>
    </row>
    <row r="28" spans="1:5" x14ac:dyDescent="0.45">
      <c r="A28" s="1" t="s">
        <v>43</v>
      </c>
      <c r="B28" s="30" t="s">
        <v>71</v>
      </c>
      <c r="C28" s="30" t="s">
        <v>71</v>
      </c>
      <c r="D28" s="30" t="s">
        <v>71</v>
      </c>
      <c r="E28" s="30" t="s">
        <v>71</v>
      </c>
    </row>
    <row r="29" spans="1:5" x14ac:dyDescent="0.45">
      <c r="A29" s="1" t="s">
        <v>44</v>
      </c>
      <c r="B29" s="30" t="s">
        <v>71</v>
      </c>
      <c r="C29" s="30" t="s">
        <v>71</v>
      </c>
      <c r="D29" s="30" t="s">
        <v>71</v>
      </c>
      <c r="E29" s="30" t="s">
        <v>71</v>
      </c>
    </row>
    <row r="30" spans="1:5" x14ac:dyDescent="0.45">
      <c r="A30" s="1" t="s">
        <v>45</v>
      </c>
      <c r="B30" s="30" t="s">
        <v>71</v>
      </c>
      <c r="C30" s="30" t="s">
        <v>71</v>
      </c>
      <c r="D30" s="30" t="s">
        <v>71</v>
      </c>
      <c r="E30" s="30" t="s">
        <v>71</v>
      </c>
    </row>
    <row r="31" spans="1:5" x14ac:dyDescent="0.45">
      <c r="A31" s="1" t="s">
        <v>46</v>
      </c>
      <c r="B31" s="29">
        <v>136280</v>
      </c>
      <c r="C31" s="29">
        <v>7370</v>
      </c>
      <c r="D31" s="29">
        <v>4920</v>
      </c>
      <c r="E31" s="29">
        <v>2460</v>
      </c>
    </row>
  </sheetData>
  <sheetProtection selectLockedCells="1"/>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7E261-B205-4E1B-A7E8-1E69FC81AB9D}">
  <sheetPr codeName="Sheet8"/>
  <dimension ref="A2:F31"/>
  <sheetViews>
    <sheetView workbookViewId="0">
      <selection activeCell="E29" sqref="E29"/>
    </sheetView>
  </sheetViews>
  <sheetFormatPr defaultRowHeight="14.25" x14ac:dyDescent="0.45"/>
  <cols>
    <col min="1" max="1" width="38.86328125" customWidth="1"/>
    <col min="2" max="2" width="14.73046875" customWidth="1"/>
    <col min="3" max="3" width="9.86328125" bestFit="1" customWidth="1"/>
    <col min="4" max="4" width="12.3984375" customWidth="1"/>
    <col min="5" max="5" width="11.3984375" customWidth="1"/>
  </cols>
  <sheetData>
    <row r="2" spans="1:6" x14ac:dyDescent="0.45">
      <c r="B2" t="s">
        <v>72</v>
      </c>
      <c r="C2" t="s">
        <v>61</v>
      </c>
      <c r="D2" s="1" t="s">
        <v>62</v>
      </c>
      <c r="E2" s="1" t="s">
        <v>63</v>
      </c>
      <c r="F2" t="s">
        <v>64</v>
      </c>
    </row>
    <row r="3" spans="1:6" x14ac:dyDescent="0.45">
      <c r="A3" t="s">
        <v>18</v>
      </c>
      <c r="B3" s="29">
        <v>100000</v>
      </c>
      <c r="C3" s="29">
        <v>800000</v>
      </c>
      <c r="D3" s="29">
        <v>78010</v>
      </c>
      <c r="E3" s="29">
        <v>14330</v>
      </c>
      <c r="F3" s="29">
        <v>5110</v>
      </c>
    </row>
    <row r="4" spans="1:6" x14ac:dyDescent="0.45">
      <c r="A4" t="s">
        <v>19</v>
      </c>
      <c r="B4" s="29">
        <v>59880</v>
      </c>
      <c r="C4" s="29">
        <v>479050</v>
      </c>
      <c r="D4" s="29">
        <v>39030</v>
      </c>
      <c r="E4" s="29">
        <v>10750</v>
      </c>
      <c r="F4" s="29">
        <v>3290</v>
      </c>
    </row>
    <row r="5" spans="1:6" x14ac:dyDescent="0.45">
      <c r="A5" t="s">
        <v>20</v>
      </c>
      <c r="B5" s="29">
        <v>39910</v>
      </c>
      <c r="C5" s="29">
        <v>319280</v>
      </c>
      <c r="D5" s="29">
        <v>31230</v>
      </c>
      <c r="E5" s="29">
        <v>7170</v>
      </c>
      <c r="F5" s="29">
        <v>2560</v>
      </c>
    </row>
    <row r="6" spans="1:6" x14ac:dyDescent="0.45">
      <c r="A6" s="1" t="s">
        <v>21</v>
      </c>
      <c r="B6" s="31">
        <v>31930</v>
      </c>
      <c r="C6" s="29">
        <v>255450</v>
      </c>
      <c r="D6" s="29">
        <v>19520</v>
      </c>
      <c r="E6" s="29">
        <v>3580</v>
      </c>
      <c r="F6" s="29">
        <v>2560</v>
      </c>
    </row>
    <row r="7" spans="1:6" x14ac:dyDescent="0.45">
      <c r="A7" s="1" t="s">
        <v>22</v>
      </c>
      <c r="B7" s="31">
        <v>15110</v>
      </c>
      <c r="C7" s="29">
        <v>120900</v>
      </c>
      <c r="D7" s="29">
        <v>5360</v>
      </c>
      <c r="E7" s="29">
        <v>2500</v>
      </c>
      <c r="F7" s="29">
        <v>1240</v>
      </c>
    </row>
    <row r="8" spans="1:6" x14ac:dyDescent="0.45">
      <c r="A8" s="1" t="s">
        <v>23</v>
      </c>
      <c r="B8" s="31">
        <v>31930</v>
      </c>
      <c r="C8" s="29">
        <v>255450</v>
      </c>
      <c r="D8" s="29">
        <v>19520</v>
      </c>
      <c r="E8" s="29">
        <v>3580</v>
      </c>
      <c r="F8" s="29">
        <v>2560</v>
      </c>
    </row>
    <row r="9" spans="1:6" x14ac:dyDescent="0.45">
      <c r="A9" t="s">
        <v>24</v>
      </c>
      <c r="B9" s="29">
        <v>530</v>
      </c>
      <c r="C9" s="29">
        <v>4230</v>
      </c>
      <c r="D9" s="29">
        <v>1360</v>
      </c>
      <c r="E9" s="29">
        <v>610</v>
      </c>
      <c r="F9" s="29">
        <v>310</v>
      </c>
    </row>
    <row r="10" spans="1:6" x14ac:dyDescent="0.45">
      <c r="A10" t="s">
        <v>25</v>
      </c>
      <c r="B10" s="31">
        <v>15110</v>
      </c>
      <c r="C10" s="29">
        <v>120900</v>
      </c>
      <c r="D10" s="29">
        <v>5360</v>
      </c>
      <c r="E10" s="29">
        <v>2500</v>
      </c>
      <c r="F10" s="29">
        <v>1240</v>
      </c>
    </row>
    <row r="11" spans="1:6" x14ac:dyDescent="0.45">
      <c r="A11" t="s">
        <v>26</v>
      </c>
      <c r="B11" s="29">
        <v>450</v>
      </c>
      <c r="C11" s="29">
        <v>3630</v>
      </c>
      <c r="D11" s="29">
        <v>310</v>
      </c>
      <c r="E11" s="29">
        <v>310</v>
      </c>
      <c r="F11" s="29">
        <v>310</v>
      </c>
    </row>
    <row r="12" spans="1:6" x14ac:dyDescent="0.45">
      <c r="A12" t="s">
        <v>27</v>
      </c>
      <c r="B12" s="29">
        <v>530</v>
      </c>
      <c r="C12" s="29">
        <v>4230</v>
      </c>
      <c r="D12" s="29">
        <v>1360</v>
      </c>
      <c r="E12" s="29">
        <v>610</v>
      </c>
      <c r="F12" s="29">
        <v>310</v>
      </c>
    </row>
    <row r="13" spans="1:6" x14ac:dyDescent="0.45">
      <c r="A13" t="s">
        <v>28</v>
      </c>
      <c r="B13" s="29">
        <v>30160</v>
      </c>
      <c r="C13" s="29">
        <v>241280</v>
      </c>
      <c r="D13" s="29">
        <v>53440</v>
      </c>
      <c r="E13" s="29">
        <v>10690</v>
      </c>
      <c r="F13" s="29">
        <v>3560</v>
      </c>
    </row>
    <row r="14" spans="1:6" x14ac:dyDescent="0.45">
      <c r="A14" t="s">
        <v>29</v>
      </c>
      <c r="B14" s="29">
        <v>18850</v>
      </c>
      <c r="C14" s="29">
        <v>150800</v>
      </c>
      <c r="D14" s="29">
        <v>28500</v>
      </c>
      <c r="E14" s="29">
        <v>7120</v>
      </c>
      <c r="F14" s="29">
        <v>2490</v>
      </c>
    </row>
    <row r="15" spans="1:6" x14ac:dyDescent="0.45">
      <c r="A15" t="s">
        <v>30</v>
      </c>
      <c r="B15" s="29">
        <v>1890</v>
      </c>
      <c r="C15" s="29">
        <v>15080</v>
      </c>
      <c r="D15" s="29">
        <v>11410</v>
      </c>
      <c r="E15" s="29">
        <v>5340</v>
      </c>
      <c r="F15" s="29">
        <v>1430</v>
      </c>
    </row>
    <row r="16" spans="1:6" x14ac:dyDescent="0.45">
      <c r="A16" t="s">
        <v>31</v>
      </c>
      <c r="B16" s="29">
        <v>1130</v>
      </c>
      <c r="C16" s="29">
        <v>9060</v>
      </c>
      <c r="D16" s="29">
        <v>1050</v>
      </c>
      <c r="E16" s="29">
        <v>490</v>
      </c>
      <c r="F16" s="29">
        <v>490</v>
      </c>
    </row>
    <row r="17" spans="1:6" x14ac:dyDescent="0.45">
      <c r="A17" t="s">
        <v>32</v>
      </c>
      <c r="B17" s="29">
        <v>450</v>
      </c>
      <c r="C17" s="29">
        <v>3630</v>
      </c>
      <c r="D17" s="29">
        <v>1050</v>
      </c>
      <c r="E17" s="29">
        <v>490</v>
      </c>
      <c r="F17" s="29">
        <v>490</v>
      </c>
    </row>
    <row r="18" spans="1:6" x14ac:dyDescent="0.45">
      <c r="A18" t="s">
        <v>33</v>
      </c>
      <c r="B18" s="29">
        <v>3770</v>
      </c>
      <c r="C18" s="29">
        <v>30160</v>
      </c>
      <c r="D18" s="29">
        <v>14250</v>
      </c>
      <c r="E18" s="29">
        <v>10690</v>
      </c>
      <c r="F18" s="29">
        <v>7120</v>
      </c>
    </row>
    <row r="19" spans="1:6" x14ac:dyDescent="0.45">
      <c r="A19" t="s">
        <v>34</v>
      </c>
      <c r="B19" s="29">
        <v>1510</v>
      </c>
      <c r="C19" s="29">
        <v>12060</v>
      </c>
      <c r="D19" s="29">
        <v>3930</v>
      </c>
      <c r="E19" s="29">
        <v>2940</v>
      </c>
      <c r="F19" s="29">
        <v>1970</v>
      </c>
    </row>
    <row r="20" spans="1:6" x14ac:dyDescent="0.45">
      <c r="A20" t="s">
        <v>35</v>
      </c>
      <c r="B20" s="29">
        <v>750</v>
      </c>
      <c r="C20" s="29">
        <v>6030</v>
      </c>
      <c r="D20" s="29">
        <v>1970</v>
      </c>
      <c r="E20" s="29">
        <v>1470</v>
      </c>
      <c r="F20" s="29">
        <v>990</v>
      </c>
    </row>
    <row r="21" spans="1:6" ht="28.5" x14ac:dyDescent="0.45">
      <c r="A21" s="1" t="s">
        <v>69</v>
      </c>
      <c r="B21" s="31">
        <v>13130</v>
      </c>
      <c r="C21" s="29">
        <v>105040</v>
      </c>
      <c r="D21" s="29">
        <v>9840</v>
      </c>
      <c r="E21" s="29">
        <v>3620</v>
      </c>
      <c r="F21" s="29">
        <v>2180</v>
      </c>
    </row>
    <row r="22" spans="1:6" ht="28.5" x14ac:dyDescent="0.45">
      <c r="A22" s="1" t="s">
        <v>70</v>
      </c>
      <c r="B22" s="31">
        <v>11310</v>
      </c>
      <c r="C22" s="29">
        <v>90480</v>
      </c>
      <c r="D22" s="29">
        <v>5340</v>
      </c>
      <c r="E22" s="29">
        <v>1810</v>
      </c>
      <c r="F22" s="29">
        <v>1090</v>
      </c>
    </row>
    <row r="23" spans="1:6" x14ac:dyDescent="0.45">
      <c r="A23" t="s">
        <v>38</v>
      </c>
      <c r="B23" s="29">
        <v>1890</v>
      </c>
      <c r="C23" s="29">
        <v>15110</v>
      </c>
      <c r="D23" s="29">
        <v>1600</v>
      </c>
      <c r="E23" s="29">
        <v>740</v>
      </c>
      <c r="F23" s="29">
        <v>500</v>
      </c>
    </row>
    <row r="24" spans="1:6" x14ac:dyDescent="0.45">
      <c r="A24" t="s">
        <v>39</v>
      </c>
      <c r="B24" s="29">
        <v>940</v>
      </c>
      <c r="C24" s="29">
        <v>7550</v>
      </c>
      <c r="D24" s="29">
        <v>740</v>
      </c>
      <c r="E24" s="29">
        <v>370</v>
      </c>
      <c r="F24" s="29">
        <v>370</v>
      </c>
    </row>
    <row r="25" spans="1:6" ht="28.5" x14ac:dyDescent="0.45">
      <c r="A25" s="1" t="s">
        <v>40</v>
      </c>
      <c r="B25" s="31">
        <v>470</v>
      </c>
      <c r="C25" s="29">
        <v>3780</v>
      </c>
      <c r="D25" s="29">
        <v>1320</v>
      </c>
      <c r="E25" s="29">
        <v>500</v>
      </c>
      <c r="F25" s="29">
        <v>500</v>
      </c>
    </row>
    <row r="26" spans="1:6" ht="28.5" x14ac:dyDescent="0.45">
      <c r="A26" s="1" t="s">
        <v>41</v>
      </c>
      <c r="B26" s="31">
        <v>150</v>
      </c>
      <c r="C26" s="29">
        <v>1160</v>
      </c>
      <c r="D26" s="29">
        <v>1000</v>
      </c>
      <c r="E26" s="29">
        <v>470</v>
      </c>
      <c r="F26" s="29">
        <v>470</v>
      </c>
    </row>
    <row r="27" spans="1:6" x14ac:dyDescent="0.45">
      <c r="A27" s="1" t="s">
        <v>42</v>
      </c>
      <c r="B27" s="31">
        <v>70</v>
      </c>
      <c r="C27" s="29">
        <v>590</v>
      </c>
      <c r="D27" s="29">
        <v>500</v>
      </c>
      <c r="E27" s="29">
        <v>160</v>
      </c>
      <c r="F27" s="29">
        <v>160</v>
      </c>
    </row>
    <row r="28" spans="1:6" x14ac:dyDescent="0.45">
      <c r="A28" s="1" t="s">
        <v>43</v>
      </c>
      <c r="B28" s="32" t="s">
        <v>71</v>
      </c>
      <c r="C28" s="32" t="s">
        <v>71</v>
      </c>
      <c r="D28" s="32" t="s">
        <v>71</v>
      </c>
      <c r="E28" s="32" t="s">
        <v>71</v>
      </c>
      <c r="F28" s="32" t="s">
        <v>71</v>
      </c>
    </row>
    <row r="29" spans="1:6" x14ac:dyDescent="0.45">
      <c r="A29" s="1" t="s">
        <v>44</v>
      </c>
      <c r="B29" s="32" t="s">
        <v>71</v>
      </c>
      <c r="C29" s="32" t="s">
        <v>71</v>
      </c>
      <c r="D29" s="32" t="s">
        <v>71</v>
      </c>
      <c r="E29" s="32" t="s">
        <v>71</v>
      </c>
      <c r="F29" s="32" t="s">
        <v>71</v>
      </c>
    </row>
    <row r="30" spans="1:6" x14ac:dyDescent="0.45">
      <c r="A30" s="1" t="s">
        <v>45</v>
      </c>
      <c r="B30" s="32" t="s">
        <v>71</v>
      </c>
      <c r="C30" s="32" t="s">
        <v>71</v>
      </c>
      <c r="D30" s="32" t="s">
        <v>71</v>
      </c>
      <c r="E30" s="32" t="s">
        <v>71</v>
      </c>
      <c r="F30" s="32" t="s">
        <v>71</v>
      </c>
    </row>
    <row r="31" spans="1:6" x14ac:dyDescent="0.45">
      <c r="A31" s="1" t="s">
        <v>46</v>
      </c>
      <c r="B31" s="31">
        <v>8760</v>
      </c>
      <c r="C31" s="29">
        <v>70070</v>
      </c>
      <c r="D31" s="29">
        <v>3690</v>
      </c>
      <c r="E31" s="29">
        <v>1230</v>
      </c>
      <c r="F31" s="29">
        <v>740</v>
      </c>
    </row>
  </sheetData>
  <sheetProtection selectLockedCell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97571-FC9F-4001-9DA8-722B2622674F}">
  <sheetPr codeName="Sheet9"/>
  <dimension ref="A1:B31"/>
  <sheetViews>
    <sheetView workbookViewId="0">
      <selection activeCell="B28" sqref="B28"/>
    </sheetView>
  </sheetViews>
  <sheetFormatPr defaultRowHeight="14.25" x14ac:dyDescent="0.45"/>
  <cols>
    <col min="1" max="1" width="38.86328125" customWidth="1"/>
    <col min="2" max="2" width="9.86328125" style="29" bestFit="1" customWidth="1"/>
  </cols>
  <sheetData>
    <row r="1" spans="1:2" x14ac:dyDescent="0.45">
      <c r="B1"/>
    </row>
    <row r="2" spans="1:2" x14ac:dyDescent="0.45">
      <c r="B2" t="s">
        <v>65</v>
      </c>
    </row>
    <row r="3" spans="1:2" x14ac:dyDescent="0.45">
      <c r="A3" t="s">
        <v>18</v>
      </c>
      <c r="B3" s="29">
        <v>1890</v>
      </c>
    </row>
    <row r="4" spans="1:2" x14ac:dyDescent="0.45">
      <c r="A4" t="s">
        <v>19</v>
      </c>
      <c r="B4" s="29">
        <v>1890</v>
      </c>
    </row>
    <row r="5" spans="1:2" x14ac:dyDescent="0.45">
      <c r="A5" t="s">
        <v>20</v>
      </c>
      <c r="B5" s="29">
        <v>1890</v>
      </c>
    </row>
    <row r="6" spans="1:2" x14ac:dyDescent="0.45">
      <c r="A6" s="1" t="s">
        <v>21</v>
      </c>
      <c r="B6" s="29">
        <v>1890</v>
      </c>
    </row>
    <row r="7" spans="1:2" x14ac:dyDescent="0.45">
      <c r="A7" s="1" t="s">
        <v>22</v>
      </c>
      <c r="B7" s="29">
        <v>610</v>
      </c>
    </row>
    <row r="8" spans="1:2" x14ac:dyDescent="0.45">
      <c r="A8" s="1" t="s">
        <v>23</v>
      </c>
      <c r="B8" s="29">
        <v>1890</v>
      </c>
    </row>
    <row r="9" spans="1:2" x14ac:dyDescent="0.45">
      <c r="A9" t="s">
        <v>24</v>
      </c>
      <c r="B9" s="29">
        <v>500</v>
      </c>
    </row>
    <row r="10" spans="1:2" x14ac:dyDescent="0.45">
      <c r="A10" t="s">
        <v>25</v>
      </c>
      <c r="B10" s="29">
        <v>610</v>
      </c>
    </row>
    <row r="11" spans="1:2" x14ac:dyDescent="0.45">
      <c r="A11" t="s">
        <v>26</v>
      </c>
      <c r="B11" s="29">
        <v>310</v>
      </c>
    </row>
    <row r="12" spans="1:2" x14ac:dyDescent="0.45">
      <c r="A12" t="s">
        <v>27</v>
      </c>
      <c r="B12" s="29">
        <v>500</v>
      </c>
    </row>
    <row r="13" spans="1:2" x14ac:dyDescent="0.45">
      <c r="A13" t="s">
        <v>28</v>
      </c>
      <c r="B13" s="29">
        <v>970</v>
      </c>
    </row>
    <row r="14" spans="1:2" x14ac:dyDescent="0.45">
      <c r="A14" t="s">
        <v>29</v>
      </c>
      <c r="B14" s="29">
        <v>970</v>
      </c>
    </row>
    <row r="15" spans="1:2" x14ac:dyDescent="0.45">
      <c r="A15" t="s">
        <v>30</v>
      </c>
      <c r="B15" s="29">
        <v>970</v>
      </c>
    </row>
    <row r="16" spans="1:2" x14ac:dyDescent="0.45">
      <c r="A16" t="s">
        <v>31</v>
      </c>
      <c r="B16" s="29">
        <v>490</v>
      </c>
    </row>
    <row r="17" spans="1:2" x14ac:dyDescent="0.45">
      <c r="A17" t="s">
        <v>32</v>
      </c>
      <c r="B17" s="29">
        <v>490</v>
      </c>
    </row>
    <row r="18" spans="1:2" x14ac:dyDescent="0.45">
      <c r="A18" t="s">
        <v>33</v>
      </c>
      <c r="B18" s="29">
        <v>1720</v>
      </c>
    </row>
    <row r="19" spans="1:2" x14ac:dyDescent="0.45">
      <c r="A19" t="s">
        <v>34</v>
      </c>
      <c r="B19" s="29">
        <v>970</v>
      </c>
    </row>
    <row r="20" spans="1:2" x14ac:dyDescent="0.45">
      <c r="A20" t="s">
        <v>35</v>
      </c>
      <c r="B20" s="29">
        <v>970</v>
      </c>
    </row>
    <row r="21" spans="1:2" ht="28.5" x14ac:dyDescent="0.45">
      <c r="A21" s="1" t="s">
        <v>69</v>
      </c>
      <c r="B21" s="29">
        <v>1270</v>
      </c>
    </row>
    <row r="22" spans="1:2" ht="28.5" x14ac:dyDescent="0.45">
      <c r="A22" s="1" t="s">
        <v>70</v>
      </c>
      <c r="B22" s="29">
        <v>1270</v>
      </c>
    </row>
    <row r="23" spans="1:2" x14ac:dyDescent="0.45">
      <c r="A23" t="s">
        <v>38</v>
      </c>
      <c r="B23" s="29">
        <v>610</v>
      </c>
    </row>
    <row r="24" spans="1:2" x14ac:dyDescent="0.45">
      <c r="A24" t="s">
        <v>39</v>
      </c>
      <c r="B24" s="29">
        <v>370</v>
      </c>
    </row>
    <row r="25" spans="1:2" ht="28.5" x14ac:dyDescent="0.45">
      <c r="A25" s="1" t="s">
        <v>40</v>
      </c>
      <c r="B25" s="29">
        <v>500</v>
      </c>
    </row>
    <row r="26" spans="1:2" ht="28.5" x14ac:dyDescent="0.45">
      <c r="A26" s="1" t="s">
        <v>41</v>
      </c>
      <c r="B26" s="29">
        <v>470</v>
      </c>
    </row>
    <row r="27" spans="1:2" x14ac:dyDescent="0.45">
      <c r="A27" s="1" t="s">
        <v>42</v>
      </c>
      <c r="B27" s="29">
        <v>320</v>
      </c>
    </row>
    <row r="28" spans="1:2" x14ac:dyDescent="0.45">
      <c r="A28" s="1" t="s">
        <v>43</v>
      </c>
      <c r="B28" s="29">
        <v>1860</v>
      </c>
    </row>
    <row r="29" spans="1:2" x14ac:dyDescent="0.45">
      <c r="A29" s="1" t="s">
        <v>44</v>
      </c>
      <c r="B29" s="29">
        <v>1070</v>
      </c>
    </row>
    <row r="30" spans="1:2" x14ac:dyDescent="0.45">
      <c r="A30" s="1" t="s">
        <v>45</v>
      </c>
      <c r="B30" s="29">
        <v>620</v>
      </c>
    </row>
    <row r="31" spans="1:2" x14ac:dyDescent="0.45">
      <c r="A31" s="1" t="s">
        <v>46</v>
      </c>
      <c r="B31" s="29">
        <v>490</v>
      </c>
    </row>
  </sheetData>
  <sheetProtection select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7</vt:i4>
      </vt:variant>
    </vt:vector>
  </HeadingPairs>
  <TitlesOfParts>
    <vt:vector size="8" baseType="lpstr">
      <vt:lpstr>Certification Tasks</vt:lpstr>
      <vt:lpstr>AML_Charge</vt:lpstr>
      <vt:lpstr>Country</vt:lpstr>
      <vt:lpstr>Freighter_Rebate</vt:lpstr>
      <vt:lpstr>Inflation_Factor</vt:lpstr>
      <vt:lpstr>Model_Charge</vt:lpstr>
      <vt:lpstr>'Certification Tasks'!Print_Area</vt:lpstr>
      <vt:lpstr>Related_Flat_Fee</vt:lpstr>
    </vt:vector>
  </TitlesOfParts>
  <Company>European Aviation Safety Agency (EASA)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Bahr Armin</dc:creator>
  <cp:lastModifiedBy>BAHR Armin</cp:lastModifiedBy>
  <cp:lastPrinted>2023-02-09T07:54:11Z</cp:lastPrinted>
  <dcterms:created xsi:type="dcterms:W3CDTF">2019-06-11T07:56:31Z</dcterms:created>
  <dcterms:modified xsi:type="dcterms:W3CDTF">2024-12-11T07:33:46Z</dcterms:modified>
</cp:coreProperties>
</file>