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55" windowHeight="10155" activeTab="0"/>
  </bookViews>
  <sheets>
    <sheet name="Instructions" sheetId="1" r:id="rId1"/>
    <sheet name="HEMS Single Pilot" sheetId="2" r:id="rId2"/>
    <sheet name="HEMS Multi Crew" sheetId="3" r:id="rId3"/>
    <sheet name="Training - Checks" sheetId="4" r:id="rId4"/>
    <sheet name="Pax Transport Single Pilot" sheetId="5" r:id="rId5"/>
    <sheet name="Pax Transport Multi Crew" sheetId="6" r:id="rId6"/>
    <sheet name="Leisure-Private Flight" sheetId="7" r:id="rId7"/>
    <sheet name="Degraded Visual Environment" sheetId="8" r:id="rId8"/>
    <sheet name="Maintenance" sheetId="9" r:id="rId9"/>
    <sheet name="Fire Fighting" sheetId="10" r:id="rId10"/>
  </sheets>
  <definedNames>
    <definedName name="_xlnm.Print_Area" localSheetId="7">'Degraded Visual Environment'!$B$5:$I$126</definedName>
    <definedName name="_xlnm.Print_Area" localSheetId="9">'Fire Fighting'!$B$5:$I$126</definedName>
    <definedName name="_xlnm.Print_Area" localSheetId="2">'HEMS Multi Crew'!$B$5:$I$158</definedName>
    <definedName name="_xlnm.Print_Area" localSheetId="1">'HEMS Single Pilot'!$B$5:$I$126</definedName>
    <definedName name="_xlnm.Print_Area" localSheetId="6">'Leisure-Private Flight'!$B$5:$I$126</definedName>
    <definedName name="_xlnm.Print_Area" localSheetId="8">'Maintenance'!$B$5:$I$126</definedName>
    <definedName name="_xlnm.Print_Area" localSheetId="5">'Pax Transport Multi Crew'!$B$5:$I$158</definedName>
    <definedName name="_xlnm.Print_Area" localSheetId="4">'Pax Transport Single Pilot'!$B$5:$I$126</definedName>
    <definedName name="_xlnm.Print_Area" localSheetId="3">'Training - Checks'!$B$5:$I$158</definedName>
    <definedName name="OLE_LINK1" localSheetId="7">'Degraded Visual Environment'!#REF!</definedName>
    <definedName name="OLE_LINK1" localSheetId="9">'Fire Fighting'!$C$35</definedName>
    <definedName name="OLE_LINK1" localSheetId="2">'HEMS Multi Crew'!$C$73</definedName>
    <definedName name="OLE_LINK1" localSheetId="1">'HEMS Single Pilot'!$C$35</definedName>
    <definedName name="OLE_LINK1" localSheetId="6">'Leisure-Private Flight'!$C$41</definedName>
    <definedName name="OLE_LINK1" localSheetId="8">'Maintenance'!#REF!</definedName>
    <definedName name="OLE_LINK1" localSheetId="5">'Pax Transport Multi Crew'!$C$69</definedName>
    <definedName name="OLE_LINK1" localSheetId="4">'Pax Transport Single Pilot'!$C$35</definedName>
    <definedName name="OLE_LINK1" localSheetId="3">'Training - Checks'!$C$73</definedName>
  </definedNames>
  <calcPr fullCalcOnLoad="1"/>
</workbook>
</file>

<file path=xl/sharedStrings.xml><?xml version="1.0" encoding="utf-8"?>
<sst xmlns="http://schemas.openxmlformats.org/spreadsheetml/2006/main" count="1628" uniqueCount="357">
  <si>
    <t>AIRCRAFT</t>
  </si>
  <si>
    <t>Mission importance</t>
  </si>
  <si>
    <t>Time of flight</t>
  </si>
  <si>
    <t>Meteorological conditions</t>
  </si>
  <si>
    <t>Wind</t>
  </si>
  <si>
    <t>Rain</t>
  </si>
  <si>
    <t>PRE-FLIGHT RISK MANAGEMENT CHECKLIST</t>
  </si>
  <si>
    <t>Initial Score</t>
  </si>
  <si>
    <t>Final Score</t>
  </si>
  <si>
    <t>Questions count:</t>
  </si>
  <si>
    <t>Initial Score:</t>
  </si>
  <si>
    <t>Final Score:</t>
  </si>
  <si>
    <t>Max Score:</t>
  </si>
  <si>
    <t>CREW</t>
  </si>
  <si>
    <t>MISSION</t>
  </si>
  <si>
    <t>EXTERNAL PRESSURE</t>
  </si>
  <si>
    <t>TOTAL SCORE:</t>
  </si>
  <si>
    <t>Questions number:</t>
  </si>
  <si>
    <t>PERSONAL CONDITIONS</t>
  </si>
  <si>
    <t>RECENCY</t>
  </si>
  <si>
    <t>MITIGATION</t>
  </si>
  <si>
    <t>Illness</t>
  </si>
  <si>
    <t>Medication</t>
  </si>
  <si>
    <t>Alcohol</t>
  </si>
  <si>
    <t>Sleep</t>
  </si>
  <si>
    <t>Fatigue</t>
  </si>
  <si>
    <t>Emotion</t>
  </si>
  <si>
    <t>Operating Base</t>
  </si>
  <si>
    <t>Total flight time</t>
  </si>
  <si>
    <t>Flight time on type</t>
  </si>
  <si>
    <t>Last flight on type</t>
  </si>
  <si>
    <t>Planning</t>
  </si>
  <si>
    <t>Mission scheduling</t>
  </si>
  <si>
    <t>Mission complexity</t>
  </si>
  <si>
    <t>Flight rules</t>
  </si>
  <si>
    <t xml:space="preserve">Helicopter fitted for the mission </t>
  </si>
  <si>
    <t>Known anomalies</t>
  </si>
  <si>
    <t>Loadsheet</t>
  </si>
  <si>
    <t>Performance (weight and density altitude)</t>
  </si>
  <si>
    <t>Clouds</t>
  </si>
  <si>
    <t>Icing</t>
  </si>
  <si>
    <t>Nuisance, not completely in shape.</t>
  </si>
  <si>
    <t>Headache, cold, fever, toothache.</t>
  </si>
  <si>
    <t>No medications in the last 24 hours.</t>
  </si>
  <si>
    <t>Over the counter medication.</t>
  </si>
  <si>
    <t>No stress or positive stress. Good motivation to do the job.</t>
  </si>
  <si>
    <t>Light stress and/or routinely job.</t>
  </si>
  <si>
    <t>Highly stressed and/or demotivated to do the job.</t>
  </si>
  <si>
    <t>No alcohol consumption in the last 12 hours</t>
  </si>
  <si>
    <t>Moderate consumption within the last 12 hours</t>
  </si>
  <si>
    <t>Substantial consumption within the last 12 hours or any consumption in the last 8 hours.</t>
  </si>
  <si>
    <t>Well slept.</t>
  </si>
  <si>
    <t>Moderate sleep or no sleep in the last 13 hours.</t>
  </si>
  <si>
    <t>Poor sleep.</t>
  </si>
  <si>
    <t>No fatigue. Mission to be flown in the first part of the shift.</t>
  </si>
  <si>
    <t>Not emotionally involved.</t>
  </si>
  <si>
    <t>New base or first four shifts on that base.</t>
  </si>
  <si>
    <t>Over 1000 hous total flight time.</t>
  </si>
  <si>
    <t>Between 300 and 1000  hous total flight time.</t>
  </si>
  <si>
    <t>Below  300 hours total flight time.</t>
  </si>
  <si>
    <t>Over 300 hours flight time on type.</t>
  </si>
  <si>
    <t>Between 100 and 300 hours flight time on type.</t>
  </si>
  <si>
    <t>Below 100 hours flight time on type.</t>
  </si>
  <si>
    <t>Over 3 months (not to consider  recurrency flight).</t>
  </si>
  <si>
    <t>Rushed or inadequate.</t>
  </si>
  <si>
    <t>Well before scheduled flight.</t>
  </si>
  <si>
    <t>Not scheduled flight requested with some planning time allowed.</t>
  </si>
  <si>
    <t>Immediate flight.</t>
  </si>
  <si>
    <t>Not done, but supposed within limits by experience.</t>
  </si>
  <si>
    <t>Not done and near aircraft limitation.</t>
  </si>
  <si>
    <t>Well under limits.</t>
  </si>
  <si>
    <t>Close to limits only in cruise conditions.</t>
  </si>
  <si>
    <t>Close to limits during operations.</t>
  </si>
  <si>
    <t>Day.</t>
  </si>
  <si>
    <t>Dawn or dusk.</t>
  </si>
  <si>
    <t>Night.</t>
  </si>
  <si>
    <t>Good.</t>
  </si>
  <si>
    <t>Light.</t>
  </si>
  <si>
    <t>Sustained.</t>
  </si>
  <si>
    <t>Strong or gusting.</t>
  </si>
  <si>
    <t>No rain.</t>
  </si>
  <si>
    <t>Light rain.</t>
  </si>
  <si>
    <t>Showers or thunderstorms.</t>
  </si>
  <si>
    <t>No clouds within working altitude.</t>
  </si>
  <si>
    <t>Marginal ceiling.</t>
  </si>
  <si>
    <t>No icing conditions.</t>
  </si>
  <si>
    <t>Marginal icing conditions.</t>
  </si>
  <si>
    <t>Probable icing if entering in visible moisture conditions.</t>
  </si>
  <si>
    <t>Medium value mission but alternate transport or flight delay are feasible.</t>
  </si>
  <si>
    <t>No problems. Phisically in shape.</t>
  </si>
  <si>
    <t>Prescription medication. Attention and driving impairing medication.</t>
  </si>
  <si>
    <t>Mission to be flown in the half part of the shift.  Moderate fatigue.</t>
  </si>
  <si>
    <t>Mission to be flown in the last part of the shift. Mentally or phisically fatigued.</t>
  </si>
  <si>
    <t>Emotionally involved. Little private problems.</t>
  </si>
  <si>
    <t>Emotionally stressed. Legal, financial or family problems.</t>
  </si>
  <si>
    <t>Well known. Regularly on shift. Last shift less than a month.</t>
  </si>
  <si>
    <t>Partially known. Some times on shift. Last shift less than three months.</t>
  </si>
  <si>
    <t>Within 1 month.</t>
  </si>
  <si>
    <t>Between 1 and 3 months.</t>
  </si>
  <si>
    <t>Adequate. Thorough planning.</t>
  </si>
  <si>
    <t>Aproximate or experience based. Empiric calculation.</t>
  </si>
  <si>
    <t>Easy flight. Well known mission typology.</t>
  </si>
  <si>
    <t>Medium complexity flight. Mission typology already seen few other times.</t>
  </si>
  <si>
    <t>Complex flight. Never flown mission typology.</t>
  </si>
  <si>
    <t>VFR.</t>
  </si>
  <si>
    <t>VMC IFR or night flight.</t>
  </si>
  <si>
    <t>IMC IFR.</t>
  </si>
  <si>
    <t>Yes.</t>
  </si>
  <si>
    <t>Partially.</t>
  </si>
  <si>
    <t>Not.</t>
  </si>
  <si>
    <t>None.</t>
  </si>
  <si>
    <t>Less than 2.</t>
  </si>
  <si>
    <t>More than 2.</t>
  </si>
  <si>
    <t>Done.</t>
  </si>
  <si>
    <t>Marginal VMC.</t>
  </si>
  <si>
    <t>IMC.</t>
  </si>
  <si>
    <t>Flight between or on top the clouds. Mountains obscured.</t>
  </si>
  <si>
    <t>Low value mission. Easily cancelable flight.</t>
  </si>
  <si>
    <t>High value. To be completed as soon as possible.</t>
  </si>
  <si>
    <t>Caution level %:</t>
  </si>
  <si>
    <t>High Risk level %:</t>
  </si>
  <si>
    <t>Subd. 0-1</t>
  </si>
  <si>
    <t>Subd. 0-max sc.</t>
  </si>
  <si>
    <t>Ref. risk</t>
  </si>
  <si>
    <t>Initial Sc.</t>
  </si>
  <si>
    <t>Final Sc.</t>
  </si>
  <si>
    <t>Separation:</t>
  </si>
  <si>
    <t>Sep. Caution</t>
  </si>
  <si>
    <t>Sep H.R.</t>
  </si>
  <si>
    <t>X</t>
  </si>
  <si>
    <t>Questions missing:</t>
  </si>
  <si>
    <t>Snow</t>
  </si>
  <si>
    <t>No snow</t>
  </si>
  <si>
    <t>Light snow</t>
  </si>
  <si>
    <t>Heavy snow</t>
  </si>
  <si>
    <t>Terrain</t>
  </si>
  <si>
    <t>Rural (flat…)</t>
  </si>
  <si>
    <t>City, suburban</t>
  </si>
  <si>
    <t>Physical</t>
  </si>
  <si>
    <t>SINGLE PILOT CREW</t>
  </si>
  <si>
    <t>OPERATING BASE</t>
  </si>
  <si>
    <t>MULTI CREW</t>
  </si>
  <si>
    <t>CAPTAIN</t>
  </si>
  <si>
    <t>CO-PILOT</t>
  </si>
  <si>
    <t>TRAINER</t>
  </si>
  <si>
    <t>No fatigue. First flight of the day</t>
  </si>
  <si>
    <t>Training area recognised within last 6 months</t>
  </si>
  <si>
    <t>Training area recognised after last 6 months</t>
  </si>
  <si>
    <t>&gt; 15 hours within last 90 days</t>
  </si>
  <si>
    <t>&lt; 15 hours within last 90 days</t>
  </si>
  <si>
    <t>Minimum training within last 90 days</t>
  </si>
  <si>
    <t>TRAINEE</t>
  </si>
  <si>
    <t>Duty day: &lt;10 hours, second flight of the day</t>
  </si>
  <si>
    <t>Duty day: &gt;10 hours, more than 2 flights</t>
  </si>
  <si>
    <t>Over 500 hous total flight time.</t>
  </si>
  <si>
    <t>Between 150 and 500  hours total flight time.</t>
  </si>
  <si>
    <t>Below  150 hours total flight time.</t>
  </si>
  <si>
    <t>Over 100 hours flight time on type.</t>
  </si>
  <si>
    <t>Between 50 and 100 hours flight time on type.</t>
  </si>
  <si>
    <t>Below 50 hours flight time on type.</t>
  </si>
  <si>
    <t>Various landing (without emergency procedure exercice)</t>
  </si>
  <si>
    <t>Navigation (VFR/IFR) - Line Check</t>
  </si>
  <si>
    <t>Emergency procedure training - Type Rating</t>
  </si>
  <si>
    <t>Specific missions (SAR, NVG…)</t>
  </si>
  <si>
    <t>One specific mission training/check profile</t>
  </si>
  <si>
    <t>More than two specific mission training/check profiles</t>
  </si>
  <si>
    <t>Two specific mission training/check profiles</t>
  </si>
  <si>
    <t>Within emergency limits (OEI, autorotation, Cat. A).</t>
  </si>
  <si>
    <t>Close to aircraft/engine limits.</t>
  </si>
  <si>
    <t>Sustained. Between 15 and 30 kts.</t>
  </si>
  <si>
    <t>More than 30 kts. Gusting winds. Moderate/severe turbulences.</t>
  </si>
  <si>
    <t>Heavy showers or thunderstorms.</t>
  </si>
  <si>
    <t>Duty day: less than 10 hours, more than 2 flights</t>
  </si>
  <si>
    <t>Duty day: more than 10 hours, more than 4 flights</t>
  </si>
  <si>
    <t>Departure and Arrival places</t>
  </si>
  <si>
    <t>Partially known. Last landing or take off within three months.</t>
  </si>
  <si>
    <t>Well known. Last landing or take off within a month.</t>
  </si>
  <si>
    <t>New place.</t>
  </si>
  <si>
    <t>Close to limits during most part of the flight.</t>
  </si>
  <si>
    <r>
      <t xml:space="preserve">PILOT </t>
    </r>
    <r>
      <rPr>
        <sz val="16"/>
        <rFont val="Tw Cen MT"/>
        <family val="2"/>
      </rPr>
      <t>(IMSAFE checklist)</t>
    </r>
  </si>
  <si>
    <t>Stress</t>
  </si>
  <si>
    <t>No fatigue.</t>
  </si>
  <si>
    <t>Moderate fatigue.</t>
  </si>
  <si>
    <t>Mentally or phisically fatigued or Flight after a day of work.</t>
  </si>
  <si>
    <t>YOUR FLIGHT</t>
  </si>
  <si>
    <t>Adequate. Thorough planning including Weather, NOTAMs, ...</t>
  </si>
  <si>
    <t>Flight complexity</t>
  </si>
  <si>
    <t>Easy flight. Done it before.</t>
  </si>
  <si>
    <t>Complex flight. Never flown  typology. New destination.</t>
  </si>
  <si>
    <t>Flying rules</t>
  </si>
  <si>
    <t>Day VFR.</t>
  </si>
  <si>
    <t>Importance of the flight</t>
  </si>
  <si>
    <t>Easily cancelable flight. No cancellation fees.</t>
  </si>
  <si>
    <t>Medium external pressure. Alternate transport or flight delay are feasible.</t>
  </si>
  <si>
    <t>High pressure (ex: must be on ground before the night)</t>
  </si>
  <si>
    <t>Aircraft instrumentation</t>
  </si>
  <si>
    <t>IFR</t>
  </si>
  <si>
    <t>VFR certification. GPS and VORs available</t>
  </si>
  <si>
    <t>Plain VFR</t>
  </si>
  <si>
    <t>IFR training and currency</t>
  </si>
  <si>
    <t>IFR rated AND within 1 month recurrency</t>
  </si>
  <si>
    <t>IFR or DVE practical training within 3 months</t>
  </si>
  <si>
    <t>VFR rated or IFR/DVE training more than 3 months</t>
  </si>
  <si>
    <t>Recoveries from unusual attitudes training</t>
  </si>
  <si>
    <t>Within 1 month</t>
  </si>
  <si>
    <t>Between 1 to 3 months</t>
  </si>
  <si>
    <t>Over 3 months</t>
  </si>
  <si>
    <t>VFR navigation</t>
  </si>
  <si>
    <t>Planned with consideration to VORs, AND, GPS available</t>
  </si>
  <si>
    <t>Over-flight of a rural, unpopulated area or large expanse of water. GPS or VORs available</t>
  </si>
  <si>
    <t>The navigation will be by map and visual reference only</t>
  </si>
  <si>
    <t>Obstacle separation</t>
  </si>
  <si>
    <t>Flight altitude 1000 ft above the highest obtacle</t>
  </si>
  <si>
    <t>Flight altitude close to the highest obstacle</t>
  </si>
  <si>
    <t>Flight below the highest obstacle</t>
  </si>
  <si>
    <t>Terrain texture</t>
  </si>
  <si>
    <t>Well defined reconigzable texture (cities, lakes, coastlines)</t>
  </si>
  <si>
    <t>Some landmarks available</t>
  </si>
  <si>
    <t>Over-flight of a rural, unpopulated area or large expanse of water</t>
  </si>
  <si>
    <t>Day</t>
  </si>
  <si>
    <t>Dawn or dusk. Night with well illuminated visual references (cities, landmarks, coastlines)</t>
  </si>
  <si>
    <t>Night with few illuminated visual references or over water</t>
  </si>
  <si>
    <t>More than 8 km visibility AND ceiling above 2500 ft</t>
  </si>
  <si>
    <t>5 to 8 km visibility OR cloud base between 1500 and 2500 ft</t>
  </si>
  <si>
    <t>Less than 5 km visibility OR cluod base less than 1500 ft</t>
  </si>
  <si>
    <t>Rain/snow</t>
  </si>
  <si>
    <t>No rain/snow</t>
  </si>
  <si>
    <t>Light rain/snow</t>
  </si>
  <si>
    <t>Heavy showers/snow, thunderstorms, frozen rain</t>
  </si>
  <si>
    <t>DEGRADED VISUAL ENVIRONMENT (DVE)</t>
  </si>
  <si>
    <t>CONDITIONS</t>
  </si>
  <si>
    <t>TECHNICIAN</t>
  </si>
  <si>
    <t>MAINTENANCE</t>
  </si>
  <si>
    <t>Scheduling</t>
  </si>
  <si>
    <t>Well before scheduled maintenance.</t>
  </si>
  <si>
    <t>Not scheduled mainenance, requested with short notice.</t>
  </si>
  <si>
    <t>Immediate maintenance. Line maintenance.</t>
  </si>
  <si>
    <t>Maintenance team</t>
  </si>
  <si>
    <t>All qualified technicians (cross check available).</t>
  </si>
  <si>
    <t>Some not fully qualified workers.</t>
  </si>
  <si>
    <t>Single qualified technician. No cross checks available.</t>
  </si>
  <si>
    <t>Maintenance complexity</t>
  </si>
  <si>
    <t>Well known maintenance. Job done several times and at least once in the last 6 months.</t>
  </si>
  <si>
    <t>Seldom executed maintenance. Job done more than 6 months ago.</t>
  </si>
  <si>
    <t>Maintenance  executed for the very first time.  Boring, routine, high frequency maintenance.</t>
  </si>
  <si>
    <t>Time of maintenance</t>
  </si>
  <si>
    <t>Night (technician not aquainted to night shift).</t>
  </si>
  <si>
    <t>Maintenance place</t>
  </si>
  <si>
    <t>Hangar fully equipped.</t>
  </si>
  <si>
    <t>Some kind of shelter, not equipped.</t>
  </si>
  <si>
    <t>External.</t>
  </si>
  <si>
    <t>Meteorological conditions (external maint.)</t>
  </si>
  <si>
    <t>Light vind. No precipitations.</t>
  </si>
  <si>
    <t>Windy. Light precipitations.</t>
  </si>
  <si>
    <t>Temperature</t>
  </si>
  <si>
    <t>Pleasant, temperate.</t>
  </si>
  <si>
    <t>Light cold or warm.</t>
  </si>
  <si>
    <t>Cold or hot weather.</t>
  </si>
  <si>
    <t>Light</t>
  </si>
  <si>
    <t>Good illumination, no direct glare, good color definition.</t>
  </si>
  <si>
    <t>Medium illumination, some glare.</t>
  </si>
  <si>
    <t>Low illumination, high glare, bad color definition.</t>
  </si>
  <si>
    <t>Importance of the maintenance</t>
  </si>
  <si>
    <t>Scheduled maintenance with no time limitation.</t>
  </si>
  <si>
    <t>Return to service needed but with enough time for the maintenance.</t>
  </si>
  <si>
    <t>Return to service as soon as possible. Line maintenance.</t>
  </si>
  <si>
    <t>PILOT</t>
  </si>
  <si>
    <t>OPERATING SITE</t>
  </si>
  <si>
    <t>Operating Site</t>
  </si>
  <si>
    <t>Well known.</t>
  </si>
  <si>
    <t>Partially known. Operating region partially known.</t>
  </si>
  <si>
    <t>New operating site. Operating area not known.</t>
  </si>
  <si>
    <t>Obstacles (power lines, constructions, …)</t>
  </si>
  <si>
    <t>Well known. Positions well marked/in sight.</t>
  </si>
  <si>
    <t>Partially known. Briefed.</t>
  </si>
  <si>
    <t>Unknown. Dangerous for flight operations.</t>
  </si>
  <si>
    <t>Replenishment sites</t>
  </si>
  <si>
    <t>Several sites around the fire. Big spaces, wide open. 2 or less aircraft to replenish.</t>
  </si>
  <si>
    <t>Some sites around. Big enough to permit horizontal speed up. 4 or less aircraft to replenish.</t>
  </si>
  <si>
    <t>Few/only site around. Vertical approach/lift off. More than 4 aircraft to replenish.</t>
  </si>
  <si>
    <t>2 or less helicopters.</t>
  </si>
  <si>
    <t>4 or less helicopters and/or 1 fire fighting airplane.</t>
  </si>
  <si>
    <t>More than 4 helicopters. 2 or more fire fighting airplanes.</t>
  </si>
  <si>
    <t>Aircrafts in area</t>
  </si>
  <si>
    <t>Close to limits but with enough escape paths.</t>
  </si>
  <si>
    <t>Close to limits.</t>
  </si>
  <si>
    <t>Dawn or dusk with illuminated slopes.</t>
  </si>
  <si>
    <t>Dawn or dusk with slopes in shade.</t>
  </si>
  <si>
    <t>Smoke</t>
  </si>
  <si>
    <t>Smoke blowing away from approach/release routes.</t>
  </si>
  <si>
    <t>Smoke blowing away from approach route, but disturbing smoke on release site.</t>
  </si>
  <si>
    <t>Smoke on approach and release routes.</t>
  </si>
  <si>
    <t>Mentally or phisically fatigued.</t>
  </si>
  <si>
    <t>Over 3000 hours total flight time.</t>
  </si>
  <si>
    <t>Between 3000 and 1500  hours total flight time.</t>
  </si>
  <si>
    <t>Below  1500 hours total flight time.</t>
  </si>
  <si>
    <t xml:space="preserve">Helicopter equipment fitted for the mission </t>
  </si>
  <si>
    <t>Special tools, spare parts</t>
  </si>
  <si>
    <t>Personally checked. All available.</t>
  </si>
  <si>
    <t>There should be everything. Somebody else checked.</t>
  </si>
  <si>
    <t>Some of them are missing. Do not know which one are needed before starting the maintenance.</t>
  </si>
  <si>
    <t>Food &amp; drink</t>
  </si>
  <si>
    <t>Physiologic</t>
  </si>
  <si>
    <t>Adequately nourished and hydrated.</t>
  </si>
  <si>
    <t>Flight conducted during breakfast, lunch or dinner time. 4 to 6 hours without eating. 2 to 4 hours without drinking.</t>
  </si>
  <si>
    <t>More than 6 hour from last meal. More than 4 hours without drinking. Hot weather and no drinking water on board.</t>
  </si>
  <si>
    <t>Physiologically relieved.</t>
  </si>
  <si>
    <t>Long mission duration with no rest facilities available.</t>
  </si>
  <si>
    <t>Medium mission duration with no rest facilities available.</t>
  </si>
  <si>
    <t>ENVIRONMENT</t>
  </si>
  <si>
    <t>No problems. Physically in shape.</t>
  </si>
  <si>
    <t>Between 3000 and 1500 hours total flight time.</t>
  </si>
  <si>
    <t>Below 1500 hours total flight time.</t>
  </si>
  <si>
    <t>Over 3 months (not to consider recurrency flight).</t>
  </si>
  <si>
    <t>Approximate or experience based. Empiric calculation.</t>
  </si>
  <si>
    <t>Mountainous, overwater, tropical forest, desert…</t>
  </si>
  <si>
    <t>Approximate or experience based. "Seen sometime".</t>
  </si>
  <si>
    <t>Particular strong briefing before the flight</t>
  </si>
  <si>
    <t>No emergency procedure training on 1st flight</t>
  </si>
  <si>
    <t>Strong studies of flight profile with accurate weather forecasts are mandatory, check that captain respects IFR minimum training requirements</t>
  </si>
  <si>
    <t>Stop! Cancel the flight</t>
  </si>
  <si>
    <t>Stop! Cancel the flight if needed</t>
  </si>
  <si>
    <t>Check your performance, equipments to be compliant with flight safety. If not, No Go.</t>
  </si>
  <si>
    <t>Check associated procedure in Flight Manual before the flight</t>
  </si>
  <si>
    <t>Strong studies of flight profile with accurate weather forecasts are mandatory</t>
  </si>
  <si>
    <t>Stop!! Report the flight</t>
  </si>
  <si>
    <t>Particular study of flight profile</t>
  </si>
  <si>
    <t>Discuss counterneasures to compensate for equipment loss or degradation</t>
  </si>
  <si>
    <t>Sheet load must be calculated. Chek that actual performance are compliant with flight profile</t>
  </si>
  <si>
    <t>Study another strategy to comply with flight profile and training program. If you cannot, cancelled the flight (No Go)</t>
  </si>
  <si>
    <t>Particular attention during the flight. Try to delay the flight if possible. If not, NO GO</t>
  </si>
  <si>
    <t>Stop!! Get released from duty</t>
  </si>
  <si>
    <t>Strong studies of flight profile with accurate weather forecasts are mandatory, check that captain respects IFR minimum training requirements or single pilot night requirements</t>
  </si>
  <si>
    <t>Take a break- Get some rest before next flight</t>
  </si>
  <si>
    <t>Take a break- Get something to eat and drink before next flight</t>
  </si>
  <si>
    <t>Take your time to prepare the flight, with specific studies of route, destination and weather</t>
  </si>
  <si>
    <t>Stop!! Request training before next duty</t>
  </si>
  <si>
    <t>Cancel mission</t>
  </si>
  <si>
    <t>Disclaimer:</t>
  </si>
  <si>
    <t>The views expressed in this leaflet are the exclusive responsibility of EHEST.</t>
  </si>
  <si>
    <t>All information provided is of a general nature only and is not intended to address</t>
  </si>
  <si>
    <t>the specific circumstances of any particular individual or entity. Its only purpose is to</t>
  </si>
  <si>
    <t>provide guidance without affecting in any way the status of officially adopted</t>
  </si>
  <si>
    <t>legislative and regulatory provisions, including Acceptable Means of Compliance or</t>
  </si>
  <si>
    <t>Guidance Materials. It is not intended and should not be relied upon, as any form</t>
  </si>
  <si>
    <t>of warranty, representation, undertaking, contractual, or other commitment binding</t>
  </si>
  <si>
    <t>in law upon EHEST its participants or affiliate organisations. The adoption of</t>
  </si>
  <si>
    <t>such recommendations is subject to voluntary commitment and engages only the</t>
  </si>
  <si>
    <t>responsibility of those who endorse these actions.</t>
  </si>
  <si>
    <t>Consequently, EHEST and its participants or affiliate organisations do not express or</t>
  </si>
  <si>
    <t>imply any warranty or assume any liability or responsibility for the accuracy,</t>
  </si>
  <si>
    <t>completeness or usefulness of any information or recommendation included in this</t>
  </si>
  <si>
    <t>leaflet. To the extent permitted by Law, EHEST and its participants or affiliate</t>
  </si>
  <si>
    <t>organisations shall not be liable for any kind of damages or other claims or demands</t>
  </si>
  <si>
    <t>arising out of or in connection with the use, copying, or display of this leaflet.</t>
  </si>
  <si>
    <t>Rev. 1 - 06/12/2016</t>
  </si>
  <si>
    <t>A calculation error of the scores, on some sheets, has been corrected.</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</si>
</sst>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Vrai&quot;;&quot;Vrai&quot;;&quot;Faux&quot;"/>
    <numFmt numFmtId="179" formatCode="&quot;Actif&quot;;&quot;Actif&quot;;&quot;Inactif&quot;"/>
    <numFmt numFmtId="180" formatCode="&quot;Yes&quot;;&quot;Yes&quot;;&quot;No&quot;"/>
    <numFmt numFmtId="181" formatCode="&quot;True&quot;;&quot;True&quot;;&quot;False&quot;"/>
    <numFmt numFmtId="182" formatCode="&quot;On&quot;;&quot;On&quot;;&quot;Off&quot;"/>
    <numFmt numFmtId="183" formatCode="[$€-2]\ #,##0.00_);[Red]\([$€-2]\ #,##0.00\)"/>
    <numFmt numFmtId="184" formatCode="0.00;[Red]0.00"/>
  </numFmts>
  <fonts count="62">
    <font>
      <sz val="10"/>
      <name val="Arial"/>
      <family val="0"/>
    </font>
    <font>
      <b/>
      <sz val="10"/>
      <name val="Arial"/>
      <family val="2"/>
    </font>
    <font>
      <sz val="22"/>
      <name val="Tw Cen MT Condensed Extra Bold"/>
      <family val="2"/>
    </font>
    <font>
      <b/>
      <sz val="16"/>
      <name val="Arial"/>
      <family val="2"/>
    </font>
    <font>
      <b/>
      <sz val="16"/>
      <name val="Tw Cen MT"/>
      <family val="2"/>
    </font>
    <font>
      <sz val="8"/>
      <name val="Tw Cen MT"/>
      <family val="2"/>
    </font>
    <font>
      <b/>
      <sz val="10"/>
      <name val="Tw Cen MT"/>
      <family val="2"/>
    </font>
    <font>
      <b/>
      <sz val="8"/>
      <name val="Tw Cen MT"/>
      <family val="2"/>
    </font>
    <font>
      <b/>
      <sz val="14"/>
      <name val="Arial"/>
      <family val="2"/>
    </font>
    <font>
      <sz val="14"/>
      <name val="Arial"/>
      <family val="2"/>
    </font>
    <font>
      <sz val="16"/>
      <name val="Tw Cen MT"/>
      <family val="2"/>
    </font>
    <font>
      <b/>
      <sz val="12"/>
      <name val="Tw Cen MT"/>
      <family val="2"/>
    </font>
    <font>
      <sz val="10"/>
      <color indexed="9"/>
      <name val="Arial"/>
      <family val="2"/>
    </font>
    <font>
      <b/>
      <sz val="24"/>
      <color indexed="30"/>
      <name val="Arial"/>
      <family val="2"/>
    </font>
    <font>
      <b/>
      <sz val="9"/>
      <name val="Arial"/>
      <family val="2"/>
    </font>
    <font>
      <b/>
      <sz val="8"/>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b/>
      <sz val="10"/>
      <color indexed="56"/>
      <name val="Arial"/>
      <family val="2"/>
    </font>
    <font>
      <b/>
      <sz val="14"/>
      <color indexed="8"/>
      <name val="Calibri"/>
      <family val="0"/>
    </font>
    <font>
      <b/>
      <u val="single"/>
      <sz val="11"/>
      <color indexed="8"/>
      <name val="Calibri"/>
      <family val="0"/>
    </font>
    <font>
      <u val="single"/>
      <sz val="11"/>
      <color indexed="8"/>
      <name val="Calibri"/>
      <family val="0"/>
    </font>
    <font>
      <b/>
      <sz val="18"/>
      <color indexed="8"/>
      <name val="Calibri"/>
      <family val="0"/>
    </font>
    <font>
      <b/>
      <sz val="20"/>
      <color indexed="11"/>
      <name val="Calibri"/>
      <family val="0"/>
    </font>
    <font>
      <b/>
      <sz val="20"/>
      <color indexed="51"/>
      <name val="Calibri"/>
      <family val="0"/>
    </font>
    <font>
      <b/>
      <sz val="20"/>
      <color indexed="10"/>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3"/>
      <name val="Arial"/>
      <family val="2"/>
    </font>
    <font>
      <b/>
      <sz val="10"/>
      <color theme="3"/>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0" borderId="2" applyNumberFormat="0" applyFill="0" applyAlignment="0" applyProtection="0"/>
    <xf numFmtId="0" fontId="47" fillId="20" borderId="3" applyNumberFormat="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8" fillId="27"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9" fillId="28" borderId="0" applyNumberFormat="0" applyBorder="0" applyAlignment="0" applyProtection="0"/>
    <xf numFmtId="0" fontId="0" fillId="29" borderId="4" applyNumberFormat="0" applyFont="0" applyAlignment="0" applyProtection="0"/>
    <xf numFmtId="0" fontId="50" fillId="19"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0" borderId="0" applyNumberFormat="0" applyBorder="0" applyAlignment="0" applyProtection="0"/>
    <xf numFmtId="0" fontId="59" fillId="31"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1">
    <xf numFmtId="0" fontId="0" fillId="0" borderId="0" xfId="0" applyAlignment="1">
      <alignment/>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0" fillId="0" borderId="0" xfId="0" applyAlignment="1" applyProtection="1">
      <alignment/>
      <protection/>
    </xf>
    <xf numFmtId="0" fontId="12" fillId="0" borderId="0" xfId="0" applyFont="1" applyAlignment="1" applyProtection="1">
      <alignment/>
      <protection/>
    </xf>
    <xf numFmtId="0" fontId="0" fillId="0" borderId="0" xfId="0" applyFill="1" applyBorder="1" applyAlignment="1" applyProtection="1">
      <alignment/>
      <protection/>
    </xf>
    <xf numFmtId="0" fontId="5" fillId="0" borderId="10" xfId="0" applyFont="1" applyFill="1" applyBorder="1" applyAlignment="1" applyProtection="1">
      <alignment vertical="center" wrapText="1"/>
      <protection locked="0"/>
    </xf>
    <xf numFmtId="0" fontId="6" fillId="0" borderId="12" xfId="0" applyFont="1" applyFill="1" applyBorder="1" applyAlignment="1" applyProtection="1">
      <alignment horizontal="center" vertical="center" wrapText="1"/>
      <protection locked="0"/>
    </xf>
    <xf numFmtId="0" fontId="0" fillId="0" borderId="0" xfId="0" applyAlignment="1" applyProtection="1">
      <alignment/>
      <protection locked="0"/>
    </xf>
    <xf numFmtId="0" fontId="5" fillId="0" borderId="0" xfId="0" applyFont="1" applyFill="1" applyBorder="1" applyAlignment="1" applyProtection="1">
      <alignment vertical="center" wrapText="1"/>
      <protection locked="0"/>
    </xf>
    <xf numFmtId="0" fontId="6" fillId="0" borderId="13"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protection locked="0"/>
    </xf>
    <xf numFmtId="0" fontId="0" fillId="0" borderId="11" xfId="0" applyFont="1" applyFill="1" applyBorder="1" applyAlignment="1" applyProtection="1">
      <alignment/>
      <protection locked="0"/>
    </xf>
    <xf numFmtId="0" fontId="0" fillId="0" borderId="0" xfId="0" applyFill="1" applyAlignment="1" applyProtection="1">
      <alignment horizontal="center"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5" fillId="10" borderId="12" xfId="0" applyFont="1" applyFill="1" applyBorder="1" applyAlignment="1" applyProtection="1">
      <alignment horizontal="center" vertical="center" wrapText="1"/>
      <protection locked="0"/>
    </xf>
    <xf numFmtId="0" fontId="5" fillId="32"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8" xfId="0" applyFont="1" applyBorder="1" applyAlignment="1" applyProtection="1">
      <alignment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vertical="center" wrapText="1"/>
      <protection locked="0"/>
    </xf>
    <xf numFmtId="0" fontId="6" fillId="0" borderId="20"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vertical="center" wrapText="1"/>
      <protection locked="0"/>
    </xf>
    <xf numFmtId="0" fontId="6" fillId="0" borderId="21" xfId="0" applyFont="1" applyFill="1" applyBorder="1" applyAlignment="1" applyProtection="1">
      <alignment horizontal="center" vertical="center" wrapText="1"/>
      <protection locked="0"/>
    </xf>
    <xf numFmtId="0" fontId="1" fillId="0" borderId="15" xfId="0" applyFont="1" applyFill="1" applyBorder="1" applyAlignment="1" applyProtection="1">
      <alignment vertical="center" wrapText="1"/>
      <protection locked="0"/>
    </xf>
    <xf numFmtId="0" fontId="13" fillId="0" borderId="16"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3" fillId="0" borderId="22" xfId="0" applyFont="1" applyFill="1" applyBorder="1" applyAlignment="1" applyProtection="1">
      <alignment vertical="center"/>
      <protection locked="0"/>
    </xf>
    <xf numFmtId="0" fontId="1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vertical="center"/>
      <protection locked="0"/>
    </xf>
    <xf numFmtId="0" fontId="0" fillId="0" borderId="22"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protection locked="0"/>
    </xf>
    <xf numFmtId="0" fontId="0" fillId="0" borderId="0" xfId="0" applyFill="1" applyBorder="1" applyAlignment="1" applyProtection="1">
      <alignment/>
      <protection locked="0"/>
    </xf>
    <xf numFmtId="0" fontId="8" fillId="0" borderId="15" xfId="0" applyFont="1" applyBorder="1" applyAlignment="1" applyProtection="1">
      <alignment/>
      <protection locked="0"/>
    </xf>
    <xf numFmtId="0" fontId="9" fillId="0" borderId="16" xfId="0" applyFont="1" applyBorder="1" applyAlignment="1" applyProtection="1">
      <alignment/>
      <protection locked="0"/>
    </xf>
    <xf numFmtId="0" fontId="9" fillId="0" borderId="16" xfId="0" applyFont="1" applyBorder="1" applyAlignment="1" applyProtection="1">
      <alignment horizontal="center" vertical="center"/>
      <protection locked="0"/>
    </xf>
    <xf numFmtId="0" fontId="9" fillId="0" borderId="22" xfId="0" applyNumberFormat="1" applyFont="1" applyFill="1" applyBorder="1" applyAlignment="1" applyProtection="1">
      <alignment/>
      <protection locked="0"/>
    </xf>
    <xf numFmtId="0" fontId="9" fillId="0" borderId="16" xfId="0" applyFont="1" applyFill="1" applyBorder="1" applyAlignment="1" applyProtection="1">
      <alignment/>
      <protection locked="0"/>
    </xf>
    <xf numFmtId="0" fontId="9" fillId="0" borderId="16" xfId="0" applyFont="1" applyFill="1" applyBorder="1" applyAlignment="1" applyProtection="1">
      <alignment horizontal="center" vertical="center" wrapText="1"/>
      <protection locked="0"/>
    </xf>
    <xf numFmtId="0" fontId="9" fillId="0" borderId="22" xfId="0" applyFont="1" applyFill="1" applyBorder="1" applyAlignment="1" applyProtection="1">
      <alignment/>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protection locked="0"/>
    </xf>
    <xf numFmtId="0" fontId="5" fillId="0" borderId="16" xfId="0" applyFont="1" applyFill="1" applyBorder="1" applyAlignment="1" applyProtection="1">
      <alignment vertical="center" wrapText="1"/>
      <protection locked="0"/>
    </xf>
    <xf numFmtId="0" fontId="6" fillId="0" borderId="1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protection locked="0"/>
    </xf>
    <xf numFmtId="0" fontId="0" fillId="0" borderId="16" xfId="0" applyFont="1" applyFill="1" applyBorder="1" applyAlignment="1" applyProtection="1">
      <alignment/>
      <protection locked="0"/>
    </xf>
    <xf numFmtId="0" fontId="5" fillId="0" borderId="17" xfId="0" applyFont="1" applyBorder="1" applyAlignment="1" applyProtection="1">
      <alignment horizontal="center" vertical="center"/>
      <protection locked="0"/>
    </xf>
    <xf numFmtId="0" fontId="5" fillId="0" borderId="16" xfId="0" applyFont="1" applyFill="1" applyBorder="1" applyAlignment="1" applyProtection="1">
      <alignment horizontal="center" vertical="center" wrapText="1"/>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4" fillId="0" borderId="16" xfId="0" applyFont="1" applyFill="1" applyBorder="1" applyAlignment="1" applyProtection="1">
      <alignment vertical="center" wrapText="1"/>
      <protection locked="0"/>
    </xf>
    <xf numFmtId="0" fontId="4" fillId="0" borderId="16" xfId="0"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 fillId="0" borderId="23"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textRotation="90" wrapText="1"/>
      <protection locked="0"/>
    </xf>
    <xf numFmtId="0" fontId="5" fillId="0" borderId="24" xfId="0" applyFont="1" applyFill="1" applyBorder="1" applyAlignment="1" applyProtection="1">
      <alignment horizontal="center" vertical="center" textRotation="90" wrapText="1"/>
      <protection locked="0"/>
    </xf>
    <xf numFmtId="0" fontId="0" fillId="0" borderId="16" xfId="0" applyBorder="1" applyAlignment="1" applyProtection="1">
      <alignment/>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textRotation="90" wrapText="1"/>
      <protection locked="0"/>
    </xf>
    <xf numFmtId="0" fontId="5" fillId="0" borderId="10" xfId="0" applyFont="1" applyBorder="1" applyAlignment="1" applyProtection="1">
      <alignment horizontal="center" vertical="center" wrapText="1"/>
      <protection locked="0"/>
    </xf>
    <xf numFmtId="0" fontId="5" fillId="0" borderId="25" xfId="0" applyFont="1" applyFill="1" applyBorder="1" applyAlignment="1" applyProtection="1">
      <alignment horizontal="center" vertical="center" textRotation="90" wrapText="1"/>
      <protection locked="0"/>
    </xf>
    <xf numFmtId="0" fontId="0" fillId="0" borderId="0" xfId="0" applyFont="1" applyBorder="1" applyAlignment="1" applyProtection="1">
      <alignment/>
      <protection locked="0"/>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protection locked="0"/>
    </xf>
    <xf numFmtId="0" fontId="5" fillId="0" borderId="25"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32" xfId="0" applyFont="1" applyBorder="1" applyAlignment="1" applyProtection="1">
      <alignmen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32" xfId="0" applyFont="1" applyBorder="1" applyAlignment="1" applyProtection="1">
      <alignment vertical="center" wrapText="1"/>
      <protection locked="0"/>
    </xf>
    <xf numFmtId="0" fontId="1" fillId="0" borderId="33" xfId="0" applyFont="1" applyFill="1" applyBorder="1" applyAlignment="1" applyProtection="1">
      <alignment vertical="center" wrapText="1"/>
      <protection locked="0"/>
    </xf>
    <xf numFmtId="0" fontId="13" fillId="0" borderId="11"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protection locked="0"/>
    </xf>
    <xf numFmtId="0" fontId="1" fillId="0" borderId="11" xfId="0" applyFont="1" applyFill="1" applyBorder="1" applyAlignment="1" applyProtection="1">
      <alignment horizontal="center" vertical="center" wrapText="1"/>
      <protection locked="0"/>
    </xf>
    <xf numFmtId="0" fontId="3" fillId="0" borderId="28"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locked="0"/>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 fillId="0" borderId="34" xfId="0" applyFont="1" applyFill="1" applyBorder="1" applyAlignment="1" applyProtection="1">
      <alignment horizontal="center" vertical="center" wrapText="1"/>
      <protection locked="0"/>
    </xf>
    <xf numFmtId="0" fontId="0" fillId="0" borderId="35" xfId="0" applyFont="1" applyBorder="1" applyAlignment="1" applyProtection="1">
      <alignment horizontal="center" vertical="center"/>
      <protection locked="0"/>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Alignment="1" applyProtection="1">
      <alignment/>
      <protection/>
    </xf>
    <xf numFmtId="1" fontId="0" fillId="0" borderId="0" xfId="0" applyNumberFormat="1" applyFont="1" applyAlignment="1" applyProtection="1">
      <alignment/>
      <protection/>
    </xf>
    <xf numFmtId="0" fontId="5" fillId="0" borderId="0" xfId="0" applyFont="1" applyFill="1" applyAlignment="1">
      <alignment/>
    </xf>
    <xf numFmtId="0" fontId="1"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5" fillId="0" borderId="14" xfId="0" applyFont="1" applyBorder="1" applyAlignment="1">
      <alignment wrapText="1"/>
    </xf>
    <xf numFmtId="0" fontId="15" fillId="0" borderId="14" xfId="0" applyFont="1" applyBorder="1" applyAlignment="1">
      <alignment horizontal="left" vertical="center" wrapText="1"/>
    </xf>
    <xf numFmtId="0" fontId="15" fillId="0" borderId="14" xfId="0" applyFont="1" applyBorder="1" applyAlignment="1">
      <alignment horizontal="center" vertical="center"/>
    </xf>
    <xf numFmtId="0" fontId="15" fillId="0" borderId="14" xfId="0" applyFont="1" applyBorder="1" applyAlignment="1">
      <alignment vertical="center"/>
    </xf>
    <xf numFmtId="0" fontId="0" fillId="34" borderId="0" xfId="0" applyFill="1" applyAlignment="1">
      <alignment/>
    </xf>
    <xf numFmtId="0" fontId="60" fillId="34" borderId="0" xfId="0" applyFont="1" applyFill="1" applyAlignment="1">
      <alignment/>
    </xf>
    <xf numFmtId="0" fontId="61" fillId="34" borderId="0" xfId="0" applyFont="1" applyFill="1" applyAlignment="1">
      <alignment/>
    </xf>
    <xf numFmtId="0" fontId="5" fillId="0" borderId="36" xfId="0" applyFont="1" applyFill="1" applyBorder="1" applyAlignment="1" applyProtection="1">
      <alignment vertical="center" wrapText="1"/>
      <protection locked="0"/>
    </xf>
    <xf numFmtId="0" fontId="5" fillId="0" borderId="37" xfId="0" applyFont="1" applyFill="1" applyBorder="1" applyAlignment="1" applyProtection="1">
      <alignment vertical="center" wrapText="1"/>
      <protection locked="0"/>
    </xf>
    <xf numFmtId="0" fontId="5" fillId="0" borderId="33"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5" fillId="0" borderId="24" xfId="0" applyFont="1" applyBorder="1" applyAlignment="1" applyProtection="1">
      <alignment horizontal="center" vertical="center" textRotation="90" wrapText="1"/>
      <protection locked="0"/>
    </xf>
    <xf numFmtId="0" fontId="5" fillId="0" borderId="19" xfId="0" applyFont="1" applyBorder="1" applyAlignment="1" applyProtection="1">
      <alignment horizontal="center" vertical="center" textRotation="90" wrapText="1"/>
      <protection locked="0"/>
    </xf>
    <xf numFmtId="0" fontId="5" fillId="0" borderId="43" xfId="0" applyFont="1" applyBorder="1" applyAlignment="1" applyProtection="1">
      <alignment horizontal="center" vertical="center" textRotation="90" wrapText="1"/>
      <protection locked="0"/>
    </xf>
    <xf numFmtId="0" fontId="4" fillId="0" borderId="23"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5" fillId="0" borderId="23" xfId="0" applyFont="1" applyBorder="1" applyAlignment="1" applyProtection="1">
      <alignment horizontal="center" vertical="center" textRotation="90" wrapText="1"/>
      <protection locked="0"/>
    </xf>
    <xf numFmtId="0" fontId="5" fillId="0" borderId="18" xfId="0" applyFont="1" applyBorder="1" applyAlignment="1" applyProtection="1">
      <alignment horizontal="center" vertical="center" textRotation="90" wrapText="1"/>
      <protection locked="0"/>
    </xf>
    <xf numFmtId="0" fontId="5" fillId="0" borderId="34" xfId="0" applyFont="1" applyBorder="1" applyAlignment="1" applyProtection="1">
      <alignment horizontal="center" vertical="center" textRotation="90" wrapText="1"/>
      <protection locked="0"/>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4" fillId="0" borderId="15"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5" fillId="0" borderId="33" xfId="0" applyFont="1" applyFill="1" applyBorder="1" applyAlignment="1">
      <alignment vertical="center" wrapText="1"/>
    </xf>
    <xf numFmtId="0" fontId="4" fillId="0" borderId="44"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15"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1" fillId="0" borderId="36"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7" fillId="0" borderId="33"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36"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4" fillId="0" borderId="33"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36"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0"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83">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98775"/>
          <c:h val="0.8195"/>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Single Pilot'!$R$100:$R$150</c:f>
              <c:numCache/>
            </c:numRef>
          </c:cat>
          <c:val>
            <c:numRef>
              <c:f>'HEMS Single Pilot'!$X$100:$X$150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Single Pilot'!$R$100:$R$150</c:f>
              <c:numCache/>
            </c:numRef>
          </c:cat>
          <c:val>
            <c:numRef>
              <c:f>'HEMS Single Pilot'!$Y$100:$Y$150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Pilot'!$W$100:$W$150</c:f>
              <c:numCache/>
            </c:numRef>
          </c:val>
        </c:ser>
        <c:axId val="32965821"/>
        <c:axId val="28256934"/>
      </c:areaChart>
      <c:catAx>
        <c:axId val="32965821"/>
        <c:scaling>
          <c:orientation val="minMax"/>
        </c:scaling>
        <c:axPos val="b"/>
        <c:delete val="0"/>
        <c:numFmt formatCode="General" sourceLinked="1"/>
        <c:majorTickMark val="none"/>
        <c:minorTickMark val="none"/>
        <c:tickLblPos val="nextTo"/>
        <c:spPr>
          <a:ln w="3175">
            <a:solidFill>
              <a:srgbClr val="808080"/>
            </a:solidFill>
          </a:ln>
        </c:spPr>
        <c:crossAx val="28256934"/>
        <c:crosses val="autoZero"/>
        <c:auto val="1"/>
        <c:lblOffset val="100"/>
        <c:tickLblSkip val="1"/>
        <c:noMultiLvlLbl val="0"/>
      </c:catAx>
      <c:valAx>
        <c:axId val="2825693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965821"/>
        <c:crossesAt val="1"/>
        <c:crossBetween val="midCat"/>
        <c:dispUnits/>
      </c:valAx>
      <c:spPr>
        <a:solidFill>
          <a:srgbClr val="F8F8F8"/>
        </a:solidFill>
        <a:ln w="3175">
          <a:noFill/>
        </a:ln>
      </c:spPr>
    </c:plotArea>
    <c:legend>
      <c:legendPos val="b"/>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Crew'!$W$132:$W$182</c:f>
              <c:numCache/>
            </c:numRef>
          </c:val>
        </c:ser>
        <c:axId val="52985815"/>
        <c:axId val="7110288"/>
      </c:areaChart>
      <c:catAx>
        <c:axId val="52985815"/>
        <c:scaling>
          <c:orientation val="minMax"/>
        </c:scaling>
        <c:axPos val="b"/>
        <c:delete val="0"/>
        <c:numFmt formatCode="General" sourceLinked="1"/>
        <c:majorTickMark val="none"/>
        <c:minorTickMark val="none"/>
        <c:tickLblPos val="nextTo"/>
        <c:spPr>
          <a:ln w="3175">
            <a:solidFill>
              <a:srgbClr val="808080"/>
            </a:solidFill>
          </a:ln>
        </c:spPr>
        <c:crossAx val="7110288"/>
        <c:crosses val="autoZero"/>
        <c:auto val="1"/>
        <c:lblOffset val="100"/>
        <c:tickLblSkip val="1"/>
        <c:noMultiLvlLbl val="0"/>
      </c:catAx>
      <c:valAx>
        <c:axId val="71102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985815"/>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'Training - Checks'!$R$132:$R$182</c:f>
              <c:numCache/>
            </c:numRef>
          </c:cat>
          <c:val>
            <c:numRef>
              <c:f>'Training - Checks'!$X$132:$X$182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'Training - Checks'!$R$132:$R$182</c:f>
              <c:numCache/>
            </c:numRef>
          </c:cat>
          <c:val>
            <c:numRef>
              <c:f>'Training - Checks'!$Y$132:$Y$182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Checks'!$W$132:$W$182</c:f>
              <c:numCache/>
            </c:numRef>
          </c:val>
        </c:ser>
        <c:axId val="63992593"/>
        <c:axId val="39062426"/>
      </c:areaChart>
      <c:catAx>
        <c:axId val="63992593"/>
        <c:scaling>
          <c:orientation val="minMax"/>
        </c:scaling>
        <c:axPos val="b"/>
        <c:delete val="0"/>
        <c:numFmt formatCode="General" sourceLinked="1"/>
        <c:majorTickMark val="none"/>
        <c:minorTickMark val="none"/>
        <c:tickLblPos val="nextTo"/>
        <c:spPr>
          <a:ln w="3175">
            <a:solidFill>
              <a:srgbClr val="808080"/>
            </a:solidFill>
          </a:ln>
        </c:spPr>
        <c:crossAx val="39062426"/>
        <c:crosses val="autoZero"/>
        <c:auto val="1"/>
        <c:lblOffset val="100"/>
        <c:tickLblSkip val="1"/>
        <c:noMultiLvlLbl val="0"/>
      </c:catAx>
      <c:valAx>
        <c:axId val="3906242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992593"/>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Single Pilot'!$R$100:$R$150</c:f>
              <c:numCache/>
            </c:numRef>
          </c:cat>
          <c:val>
            <c:numRef>
              <c:f>'Pax Transport Single Pilot'!$X$100:$X$150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Single Pilot'!$R$100:$R$150</c:f>
              <c:numCache/>
            </c:numRef>
          </c:cat>
          <c:val>
            <c:numRef>
              <c:f>'Pax Transport Single Pilot'!$Y$100:$Y$150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Pilot'!$W$100:$W$150</c:f>
              <c:numCache/>
            </c:numRef>
          </c:val>
        </c:ser>
        <c:axId val="16017515"/>
        <c:axId val="9939908"/>
      </c:areaChart>
      <c:catAx>
        <c:axId val="16017515"/>
        <c:scaling>
          <c:orientation val="minMax"/>
        </c:scaling>
        <c:axPos val="b"/>
        <c:delete val="0"/>
        <c:numFmt formatCode="General" sourceLinked="1"/>
        <c:majorTickMark val="none"/>
        <c:minorTickMark val="none"/>
        <c:tickLblPos val="nextTo"/>
        <c:spPr>
          <a:ln w="3175">
            <a:solidFill>
              <a:srgbClr val="808080"/>
            </a:solidFill>
          </a:ln>
        </c:spPr>
        <c:crossAx val="9939908"/>
        <c:crosses val="autoZero"/>
        <c:auto val="1"/>
        <c:lblOffset val="100"/>
        <c:tickLblSkip val="1"/>
        <c:noMultiLvlLbl val="0"/>
      </c:catAx>
      <c:valAx>
        <c:axId val="993990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017515"/>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225"/>
          <c:y val="-0.0125"/>
        </c:manualLayout>
      </c:layout>
      <c:spPr>
        <a:noFill/>
        <a:ln>
          <a:noFill/>
        </a:ln>
      </c:spPr>
    </c:title>
    <c:plotArea>
      <c:layout>
        <c:manualLayout>
          <c:xMode val="edge"/>
          <c:yMode val="edge"/>
          <c:x val="0.00275"/>
          <c:y val="0.10175"/>
          <c:w val="0.88575"/>
          <c:h val="0.90175"/>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Multi Crew'!$R$132:$R$182</c:f>
              <c:numCache/>
            </c:numRef>
          </c:cat>
          <c:val>
            <c:numRef>
              <c:f>'Pax Transport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Multi Crew'!$R$132:$R$182</c:f>
              <c:numCache/>
            </c:numRef>
          </c:cat>
          <c:val>
            <c:numRef>
              <c:f>'Pax Transport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Crew'!$W$132:$W$182</c:f>
              <c:numCache/>
            </c:numRef>
          </c:val>
        </c:ser>
        <c:axId val="22350309"/>
        <c:axId val="66935054"/>
      </c:areaChart>
      <c:catAx>
        <c:axId val="22350309"/>
        <c:scaling>
          <c:orientation val="minMax"/>
        </c:scaling>
        <c:axPos val="b"/>
        <c:delete val="0"/>
        <c:numFmt formatCode="General" sourceLinked="1"/>
        <c:majorTickMark val="none"/>
        <c:minorTickMark val="none"/>
        <c:tickLblPos val="nextTo"/>
        <c:spPr>
          <a:ln w="3175">
            <a:solidFill>
              <a:srgbClr val="808080"/>
            </a:solidFill>
          </a:ln>
        </c:spPr>
        <c:crossAx val="66935054"/>
        <c:crosses val="autoZero"/>
        <c:auto val="1"/>
        <c:lblOffset val="100"/>
        <c:tickLblSkip val="1"/>
        <c:noMultiLvlLbl val="0"/>
      </c:catAx>
      <c:valAx>
        <c:axId val="669350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350309"/>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075"/>
          <c:y val="0.92375"/>
          <c:w val="0.1932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'Leisure-Private Flight'!$R$100:$R$150</c:f>
              <c:numCache/>
            </c:numRef>
          </c:cat>
          <c:val>
            <c:numRef>
              <c:f>'Leisure-Private Flight'!$X$100:$X$150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'Leisure-Private Flight'!$R$100:$R$150</c:f>
              <c:numCache/>
            </c:numRef>
          </c:cat>
          <c:val>
            <c:numRef>
              <c:f>'Leisure-Private Flight'!$Y$100:$Y$150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Flight'!$W$100:$W$150</c:f>
              <c:numCache/>
            </c:numRef>
          </c:val>
        </c:ser>
        <c:axId val="65544575"/>
        <c:axId val="53030264"/>
      </c:areaChart>
      <c:catAx>
        <c:axId val="65544575"/>
        <c:scaling>
          <c:orientation val="minMax"/>
        </c:scaling>
        <c:axPos val="b"/>
        <c:delete val="0"/>
        <c:numFmt formatCode="General" sourceLinked="1"/>
        <c:majorTickMark val="none"/>
        <c:minorTickMark val="none"/>
        <c:tickLblPos val="nextTo"/>
        <c:spPr>
          <a:ln w="3175">
            <a:solidFill>
              <a:srgbClr val="808080"/>
            </a:solidFill>
          </a:ln>
        </c:spPr>
        <c:crossAx val="53030264"/>
        <c:crosses val="autoZero"/>
        <c:auto val="1"/>
        <c:lblOffset val="100"/>
        <c:tickLblSkip val="1"/>
        <c:noMultiLvlLbl val="0"/>
      </c:catAx>
      <c:valAx>
        <c:axId val="530302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544575"/>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'Degraded Visual Environment'!$R$100:$R$150</c:f>
              <c:numCache/>
            </c:numRef>
          </c:cat>
          <c:val>
            <c:numRef>
              <c:f>'Degraded Visual Environment'!$X$100:$X$150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'Degraded Visual Environment'!$R$100:$R$150</c:f>
              <c:numCache/>
            </c:numRef>
          </c:cat>
          <c:val>
            <c:numRef>
              <c:f>'Degraded Visual Environment'!$Y$100:$Y$150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Environment'!$W$100:$W$150</c:f>
              <c:numCache/>
            </c:numRef>
          </c:val>
        </c:ser>
        <c:axId val="7510329"/>
        <c:axId val="484098"/>
      </c:areaChart>
      <c:catAx>
        <c:axId val="7510329"/>
        <c:scaling>
          <c:orientation val="minMax"/>
        </c:scaling>
        <c:axPos val="b"/>
        <c:delete val="0"/>
        <c:numFmt formatCode="General" sourceLinked="1"/>
        <c:majorTickMark val="none"/>
        <c:minorTickMark val="none"/>
        <c:tickLblPos val="nextTo"/>
        <c:spPr>
          <a:ln w="3175">
            <a:solidFill>
              <a:srgbClr val="808080"/>
            </a:solidFill>
          </a:ln>
        </c:spPr>
        <c:crossAx val="484098"/>
        <c:crosses val="autoZero"/>
        <c:auto val="1"/>
        <c:lblOffset val="100"/>
        <c:tickLblSkip val="1"/>
        <c:noMultiLvlLbl val="0"/>
      </c:catAx>
      <c:valAx>
        <c:axId val="4840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510329"/>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Maintenance!$R$100:$R$150</c:f>
              <c:numCache/>
            </c:numRef>
          </c:cat>
          <c:val>
            <c:numRef>
              <c:f>Maintenance!$X$100:$X$150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Maintenance!$R$100:$R$150</c:f>
              <c:numCache/>
            </c:numRef>
          </c:cat>
          <c:val>
            <c:numRef>
              <c:f>Maintenance!$Y$100:$Y$150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Maintenance!$W$100:$W$150</c:f>
              <c:numCache/>
            </c:numRef>
          </c:val>
        </c:ser>
        <c:axId val="4356883"/>
        <c:axId val="39211948"/>
      </c:areaChart>
      <c:catAx>
        <c:axId val="4356883"/>
        <c:scaling>
          <c:orientation val="minMax"/>
        </c:scaling>
        <c:axPos val="b"/>
        <c:delete val="0"/>
        <c:numFmt formatCode="General" sourceLinked="1"/>
        <c:majorTickMark val="none"/>
        <c:minorTickMark val="none"/>
        <c:tickLblPos val="nextTo"/>
        <c:spPr>
          <a:ln w="3175">
            <a:solidFill>
              <a:srgbClr val="808080"/>
            </a:solidFill>
          </a:ln>
        </c:spPr>
        <c:crossAx val="39211948"/>
        <c:crosses val="autoZero"/>
        <c:auto val="1"/>
        <c:lblOffset val="100"/>
        <c:tickLblSkip val="1"/>
        <c:noMultiLvlLbl val="0"/>
      </c:catAx>
      <c:valAx>
        <c:axId val="3921194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56883"/>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'Fire Fighting'!$R$100:$R$150</c:f>
              <c:numCache/>
            </c:numRef>
          </c:cat>
          <c:val>
            <c:numRef>
              <c:f>'Fire Fighting'!$X$100:$X$150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'Fire Fighting'!$R$100:$R$150</c:f>
              <c:numCache/>
            </c:numRef>
          </c:cat>
          <c:val>
            <c:numRef>
              <c:f>'Fire Fighting'!$Y$100:$Y$150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Fighting'!$W$100:$W$150</c:f>
              <c:numCache/>
            </c:numRef>
          </c:val>
        </c:ser>
        <c:axId val="17363213"/>
        <c:axId val="22051190"/>
      </c:areaChart>
      <c:catAx>
        <c:axId val="17363213"/>
        <c:scaling>
          <c:orientation val="minMax"/>
        </c:scaling>
        <c:axPos val="b"/>
        <c:delete val="0"/>
        <c:numFmt formatCode="General" sourceLinked="1"/>
        <c:majorTickMark val="none"/>
        <c:minorTickMark val="none"/>
        <c:tickLblPos val="nextTo"/>
        <c:spPr>
          <a:ln w="3175">
            <a:solidFill>
              <a:srgbClr val="808080"/>
            </a:solidFill>
          </a:ln>
        </c:spPr>
        <c:crossAx val="22051190"/>
        <c:crosses val="autoZero"/>
        <c:auto val="1"/>
        <c:lblOffset val="100"/>
        <c:tickLblSkip val="1"/>
        <c:noMultiLvlLbl val="0"/>
      </c:catAx>
      <c:valAx>
        <c:axId val="2205119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363213"/>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3</xdr:row>
      <xdr:rowOff>152400</xdr:rowOff>
    </xdr:from>
    <xdr:ext cx="10639425" cy="12944475"/>
    <xdr:sp fLocksText="0">
      <xdr:nvSpPr>
        <xdr:cNvPr id="1" name="TextBox 1"/>
        <xdr:cNvSpPr txBox="1">
          <a:spLocks noChangeArrowheads="1"/>
        </xdr:cNvSpPr>
      </xdr:nvSpPr>
      <xdr:spPr>
        <a:xfrm>
          <a:off x="438150" y="638175"/>
          <a:ext cx="10639425" cy="1294447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Pre-departure Risk Assessment Check</a:t>
          </a:r>
          <a:r>
            <a:rPr lang="en-US" cap="none" sz="1100" b="1" i="0" u="none" baseline="0">
              <a:solidFill>
                <a:srgbClr val="000000"/>
              </a:solidFill>
              <a:latin typeface="Calibri"/>
              <a:ea typeface="Calibri"/>
              <a:cs typeface="Calibri"/>
            </a:rPr>
            <a:t> List
</a:t>
          </a:r>
          <a:r>
            <a:rPr lang="en-US" cap="none" sz="1100" b="0" i="0" u="none" baseline="0">
              <a:solidFill>
                <a:srgbClr val="000000"/>
              </a:solidFill>
              <a:latin typeface="Calibri"/>
              <a:ea typeface="Calibri"/>
              <a:cs typeface="Calibri"/>
            </a:rPr>
            <a:t>This tool has been developed to allow pilots and technicians to evaluate the actual risk of the flight or of the maintenance.
</a:t>
          </a:r>
          <a:r>
            <a:rPr lang="en-US" cap="none" sz="1100" b="0" i="0" u="none" baseline="0">
              <a:solidFill>
                <a:srgbClr val="000000"/>
              </a:solidFill>
              <a:latin typeface="Calibri"/>
              <a:ea typeface="Calibri"/>
              <a:cs typeface="Calibri"/>
            </a:rPr>
            <a:t>The tool is based on the PAVE (</a:t>
          </a:r>
          <a:r>
            <a:rPr lang="en-US" cap="none" sz="1100" b="0" i="0" u="none" baseline="0">
              <a:solidFill>
                <a:srgbClr val="000000"/>
              </a:solidFill>
              <a:latin typeface="Calibri"/>
              <a:ea typeface="Calibri"/>
              <a:cs typeface="Calibri"/>
            </a:rPr>
            <a:t>Pilot, Aircraft, enVironment, External pressure) check list and adapted for the type of flight (HEMS, leisure, training, passenger etc.).
</a:t>
          </a:r>
          <a:r>
            <a:rPr lang="en-US" cap="none" sz="1100" b="0" i="0" u="none" baseline="0">
              <a:solidFill>
                <a:srgbClr val="000000"/>
              </a:solidFill>
              <a:latin typeface="Calibri"/>
              <a:ea typeface="Calibri"/>
              <a:cs typeface="Calibri"/>
            </a:rPr>
            <a:t>The final purpose is to make </a:t>
          </a:r>
          <a:r>
            <a:rPr lang="en-US" cap="none" sz="1100" b="0" i="0" u="none" baseline="0">
              <a:solidFill>
                <a:srgbClr val="000000"/>
              </a:solidFill>
              <a:latin typeface="Calibri"/>
              <a:ea typeface="Calibri"/>
              <a:cs typeface="Calibri"/>
            </a:rPr>
            <a:t>pilots and technicians </a:t>
          </a:r>
          <a:r>
            <a:rPr lang="en-US" cap="none" sz="1100" b="0" i="0" u="none" baseline="0">
              <a:solidFill>
                <a:srgbClr val="000000"/>
              </a:solidFill>
              <a:latin typeface="Calibri"/>
              <a:ea typeface="Calibri"/>
              <a:cs typeface="Calibri"/>
            </a:rPr>
            <a:t>aware that small simple situations, when combined, can raise the total risk significantly, eventually resulting  in a situation so dangerous that the flight or maintenance itself is not suggested unless some of the risky situations are mitigated.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Certain type of flights do not allow for a "just before flight" risk assessment (e.g. HEMS flights) and it is not feasible for a pilot to complete a checklist when he/she needs to take off in 2/3 minutes. Nevertheless these kind of situations allow for a "pre-day" or "pre-shift" risk assessment, evaluating the worst possible scenario with realistic elements, or evaluating several different possible scenarios. For example, after checking the daily weather, the pilot can still assess a priority flight over the highest mountain in the area, with the forecast wind and cloud level, for the later part of the day. Every flight "easier" than that </a:t>
          </a:r>
          <a:r>
            <a:rPr lang="en-US" cap="none" sz="1100" b="0" i="0" u="none" baseline="0">
              <a:solidFill>
                <a:srgbClr val="000000"/>
              </a:solidFill>
              <a:latin typeface="Calibri"/>
              <a:ea typeface="Calibri"/>
              <a:cs typeface="Calibri"/>
            </a:rPr>
            <a:t>(e.g. secondary flight along a valley)</a:t>
          </a:r>
          <a:r>
            <a:rPr lang="en-US" cap="none" sz="1100" b="0" i="0" u="none" baseline="0">
              <a:solidFill>
                <a:srgbClr val="000000"/>
              </a:solidFill>
              <a:latin typeface="Calibri"/>
              <a:ea typeface="Calibri"/>
              <a:cs typeface="Calibri"/>
            </a:rPr>
            <a:t> will reveal a lesser risk. Or the pilot can rate separately possible primary mountain flights, secondary flights, winch operations, and so on.
</a:t>
          </a:r>
          <a:r>
            <a:rPr lang="en-US" cap="none" sz="1100" b="0" i="0" u="none" baseline="0">
              <a:solidFill>
                <a:srgbClr val="000000"/>
              </a:solidFill>
              <a:latin typeface="Calibri"/>
              <a:ea typeface="Calibri"/>
              <a:cs typeface="Calibri"/>
            </a:rPr>
            <a:t>Technicians can score a possible line maintenance in the worst part of the day (or forecast weather) for a technical problem during or after engine start.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The tool is released and intended as a basic reference: the questions and the scoring must be reviewed and adapted by the operator, school or single pilot to reflect the actual type of operations that will be executed.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Dedicated procedures must be issued when scoring is within "</a:t>
          </a:r>
          <a:r>
            <a:rPr lang="en-US" cap="none" sz="1100" b="0" i="0" u="none" baseline="0">
              <a:solidFill>
                <a:srgbClr val="000000"/>
              </a:solidFill>
              <a:latin typeface="Calibri"/>
              <a:ea typeface="Calibri"/>
              <a:cs typeface="Calibri"/>
            </a:rPr>
            <a:t>CAUTION" </a:t>
          </a:r>
          <a:r>
            <a:rPr lang="en-US" cap="none" sz="1100" b="0" i="0" u="none" baseline="0">
              <a:solidFill>
                <a:srgbClr val="000000"/>
              </a:solidFill>
              <a:latin typeface="Calibri"/>
              <a:ea typeface="Calibri"/>
              <a:cs typeface="Calibri"/>
            </a:rPr>
            <a:t>or "HIGH RISK" areas (i.e. "Seek for Operation Post Holder approval" or "Cancel the flight").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Tool usage
</a:t>
          </a:r>
          <a:r>
            <a:rPr lang="en-US" cap="none" sz="1100" b="0" i="0" u="none" baseline="0">
              <a:solidFill>
                <a:srgbClr val="000000"/>
              </a:solidFill>
              <a:latin typeface="Calibri"/>
              <a:ea typeface="Calibri"/>
              <a:cs typeface="Calibri"/>
            </a:rPr>
            <a:t>The pilot or the technician must go through all the questions of the related type of operation (tabs on the bottom of the document). To select the proper answer just left-click on the related cell on column D (Initial Score). A "X" will be automatically added and the adjacent cell will reflect the proper value. When the worst answer is selected, the adjacent cell will insert the value "2" and the cell will turn red. These questions must be reviewed and a valid mitigation solution must be found before the flight.
</a:t>
          </a:r>
          <a:r>
            <a:rPr lang="en-US" cap="none" sz="1100" b="0" i="0" u="none" baseline="0">
              <a:solidFill>
                <a:srgbClr val="000000"/>
              </a:solidFill>
              <a:latin typeface="Calibri"/>
              <a:ea typeface="Calibri"/>
              <a:cs typeface="Calibri"/>
            </a:rPr>
            <a:t>At the end of the checklist the sum of the scores and a "SAFE", "CAUTION" or "HIGH RISK" advice is</a:t>
          </a:r>
          <a:r>
            <a:rPr lang="en-US" cap="none" sz="1100" b="0" i="0" u="none" baseline="0">
              <a:solidFill>
                <a:srgbClr val="000000"/>
              </a:solidFill>
              <a:latin typeface="Calibri"/>
              <a:ea typeface="Calibri"/>
              <a:cs typeface="Calibri"/>
            </a:rPr>
            <a:t> reported. The score is also visually depicted on a chart.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scoring the initial pre-flight situation, valid mitigating actions must be identified and applied for at least those questions scored with a "2". Proper mitigation action must be written on column "F" and a new scoring must be done on column "G". The related final score and position on the graph are automatically updated.
</a:t>
          </a:r>
          <a:r>
            <a:rPr lang="en-US" cap="none" sz="1100" b="0" i="0" u="none" baseline="0">
              <a:solidFill>
                <a:srgbClr val="000000"/>
              </a:solidFill>
              <a:latin typeface="Calibri"/>
              <a:ea typeface="Calibri"/>
              <a:cs typeface="Calibri"/>
            </a:rPr>
            <a:t>When a cell is selected in column "D" (Initial Score) the related "X" is inserted both in column "D" and "G" (Final Score). In this way people can change only mitigated questions in column "G", without scoring all the other questions.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erase all the scoring </a:t>
          </a:r>
          <a:r>
            <a:rPr lang="en-US" cap="none" sz="1100" b="0" i="0" u="none" baseline="0">
              <a:solidFill>
                <a:srgbClr val="000000"/>
              </a:solidFill>
              <a:latin typeface="Calibri"/>
              <a:ea typeface="Calibri"/>
              <a:cs typeface="Calibri"/>
            </a:rPr>
            <a:t>press the button "RESET SCORES" on the right side of the checklist.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add a new question </a:t>
          </a:r>
          <a:r>
            <a:rPr lang="en-US" cap="none" sz="1100" b="0" i="0" u="none" baseline="0">
              <a:solidFill>
                <a:srgbClr val="000000"/>
              </a:solidFill>
              <a:latin typeface="Calibri"/>
              <a:ea typeface="Calibri"/>
              <a:cs typeface="Calibri"/>
            </a:rPr>
            <a:t>to the checklist just left click on a cell and press the button "INSERT QUESTION". Three new lines, with related controls, will be inserted before the selected cell.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question </a:t>
          </a:r>
          <a:r>
            <a:rPr lang="en-US" cap="none" sz="1100" b="0" i="0" u="none" baseline="0">
              <a:solidFill>
                <a:srgbClr val="000000"/>
              </a:solidFill>
              <a:latin typeface="Calibri"/>
              <a:ea typeface="Calibri"/>
              <a:cs typeface="Calibri"/>
            </a:rPr>
            <a:t>from the checklist just left click in a cell inside the question to be deleted and then press the button "DELETE QUESTION". The related three lines will be deleted.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insert a single empty line </a:t>
          </a:r>
          <a:r>
            <a:rPr lang="en-US" cap="none" sz="1100" b="0" i="0" u="none" baseline="0">
              <a:solidFill>
                <a:srgbClr val="000000"/>
              </a:solidFill>
              <a:latin typeface="Calibri"/>
              <a:ea typeface="Calibri"/>
              <a:cs typeface="Calibri"/>
            </a:rPr>
            <a:t>before a question (separation line for titles) just select a question and press  the button "INSERT SINGLE LINE". A new line will be added before the selected question.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single line</a:t>
          </a:r>
          <a:r>
            <a:rPr lang="en-US" cap="none" sz="1100" b="0" i="0" u="none" baseline="0">
              <a:solidFill>
                <a:srgbClr val="000000"/>
              </a:solidFill>
              <a:latin typeface="Calibri"/>
              <a:ea typeface="Calibri"/>
              <a:cs typeface="Calibri"/>
            </a:rPr>
            <a:t> just select the line and press the button "DELETE SINGLE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WARNING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This tool is not foolproof</a:t>
          </a:r>
          <a:r>
            <a:rPr lang="en-US" cap="none" sz="1100" b="0" i="0" u="none" baseline="0">
              <a:solidFill>
                <a:srgbClr val="000000"/>
              </a:solidFill>
              <a:latin typeface="Calibri"/>
              <a:ea typeface="Calibri"/>
              <a:cs typeface="Calibri"/>
            </a:rPr>
            <a:t>. The tool has been designed to allow people to change the checklist as much as they like. For this reason there are few protections in the excel sheets; in adding or deleting questions or lines it is possible to irreparably change the checklist configuration. These are some helpful hints:
</a:t>
          </a:r>
          <a:r>
            <a:rPr lang="en-US" cap="none" sz="1100" b="0" i="0" u="none" baseline="0">
              <a:solidFill>
                <a:srgbClr val="000000"/>
              </a:solidFill>
              <a:latin typeface="Calibri"/>
              <a:ea typeface="Calibri"/>
              <a:cs typeface="Calibri"/>
            </a:rPr>
            <a:t> - Always keep an </a:t>
          </a:r>
          <a:r>
            <a:rPr lang="en-US" cap="none" sz="1100" b="0" i="0" u="none" baseline="0">
              <a:solidFill>
                <a:srgbClr val="000000"/>
              </a:solidFill>
              <a:latin typeface="Calibri"/>
              <a:ea typeface="Calibri"/>
              <a:cs typeface="Calibri"/>
            </a:rPr>
            <a:t>untouched </a:t>
          </a:r>
          <a:r>
            <a:rPr lang="en-US" cap="none" sz="1100" b="0" i="0" u="none" baseline="0">
              <a:solidFill>
                <a:srgbClr val="000000"/>
              </a:solidFill>
              <a:latin typeface="Calibri"/>
              <a:ea typeface="Calibri"/>
              <a:cs typeface="Calibri"/>
            </a:rPr>
            <a:t>copy of this file to restart with if something goes wrong.
</a:t>
          </a:r>
          <a:r>
            <a:rPr lang="en-US" cap="none" sz="1100" b="0" i="0" u="none" baseline="0">
              <a:solidFill>
                <a:srgbClr val="000000"/>
              </a:solidFill>
              <a:latin typeface="Calibri"/>
              <a:ea typeface="Calibri"/>
              <a:cs typeface="Calibri"/>
            </a:rPr>
            <a:t> - When designing a customized checklist keep saving copies of the file with different names during your work. When using the macros (buttons) there is no way to
</a:t>
          </a:r>
          <a:r>
            <a:rPr lang="en-US" cap="none" sz="1100" b="0" i="0" u="none" baseline="0">
              <a:solidFill>
                <a:srgbClr val="000000"/>
              </a:solidFill>
              <a:latin typeface="Calibri"/>
              <a:ea typeface="Calibri"/>
              <a:cs typeface="Calibri"/>
            </a:rPr>
            <a:t>    undo the action.
</a:t>
          </a:r>
          <a:r>
            <a:rPr lang="en-US" cap="none" sz="1100" b="0" i="0" u="none" baseline="0">
              <a:solidFill>
                <a:srgbClr val="000000"/>
              </a:solidFill>
              <a:latin typeface="Calibri"/>
              <a:ea typeface="Calibri"/>
              <a:cs typeface="Calibri"/>
            </a:rPr>
            <a:t> - Do not insert or delete questions or single lines manually. Some controls could be erased and the automated parts of the sheet maynot work properly.
</a:t>
          </a:r>
          <a:r>
            <a:rPr lang="en-US" cap="none" sz="1100" b="0" i="0" u="none" baseline="0">
              <a:solidFill>
                <a:srgbClr val="000000"/>
              </a:solidFill>
              <a:latin typeface="Calibri"/>
              <a:ea typeface="Calibri"/>
              <a:cs typeface="Calibri"/>
            </a:rPr>
            <a:t> - Do not erase or change rows 1 to 3 and column "A".  They are used for the "Insert" and "Delete" macros.
</a:t>
          </a:r>
          <a:r>
            <a:rPr lang="en-US" cap="none" sz="1100" b="0" i="0" u="none" baseline="0">
              <a:solidFill>
                <a:srgbClr val="000000"/>
              </a:solidFill>
              <a:latin typeface="Calibri"/>
              <a:ea typeface="Calibri"/>
              <a:cs typeface="Calibri"/>
            </a:rPr>
            <a:t> - Do not change or delete columns "M" to "Y". They are used for the graph construction and control.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Software security</a:t>
          </a:r>
          <a:r>
            <a:rPr lang="en-US" cap="none" sz="1100" b="0" i="0" u="none" baseline="0">
              <a:solidFill>
                <a:srgbClr val="000000"/>
              </a:solidFill>
              <a:latin typeface="Calibri"/>
              <a:ea typeface="Calibri"/>
              <a:cs typeface="Calibri"/>
            </a:rPr>
            <a:t>. This tool makes use of some macros and visual basic code (VBA). In order to be able to use these controls you need to enable them when opening the file (in the excel macro Security Warning select "Enable Content").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CREDITS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tool has been developed by the EHSIT (European Helicopter Safety Implementation Team) - Specialist Team in Ops and SMS.
</a:t>
          </a:r>
          <a:r>
            <a:rPr lang="en-US" cap="none" sz="1100" b="0" i="0" u="none" baseline="0">
              <a:solidFill>
                <a:srgbClr val="000000"/>
              </a:solidFill>
              <a:latin typeface="Calibri"/>
              <a:ea typeface="Calibri"/>
              <a:cs typeface="Calibri"/>
            </a:rPr>
            <a:t>Operators, pilots, technicians are free to use and change the present tool for their needs.
</a:t>
          </a:r>
          <a:r>
            <a:rPr lang="en-US" cap="none" sz="1100" b="0" i="0" u="none" baseline="0">
              <a:solidFill>
                <a:srgbClr val="000000"/>
              </a:solidFill>
              <a:latin typeface="Calibri"/>
              <a:ea typeface="Calibri"/>
              <a:cs typeface="Calibri"/>
            </a:rPr>
            <a:t>This tool, part of it or modifications of it can be distributed provided it is not used for commercial purposes.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Comments, suggestions or requests for information are welcomed :
</a:t>
          </a:r>
          <a:r>
            <a:rPr lang="en-US" cap="none" sz="1100" b="1" i="0" u="none" baseline="0">
              <a:solidFill>
                <a:srgbClr val="000000"/>
              </a:solidFill>
              <a:latin typeface="Calibri"/>
              <a:ea typeface="Calibri"/>
              <a:cs typeface="Calibri"/>
            </a:rPr>
            <a:t>Capt. Stefano BURIGANA
</a:t>
          </a:r>
          <a:r>
            <a:rPr lang="en-US" cap="none" sz="1100" b="0" i="0" u="none" baseline="0">
              <a:solidFill>
                <a:srgbClr val="000000"/>
              </a:solidFill>
              <a:latin typeface="Calibri"/>
              <a:ea typeface="Calibri"/>
              <a:cs typeface="Calibri"/>
            </a:rPr>
            <a:t>Eliliombarda Safety Manager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EHSIT ST Ops. &amp; SMS Rapporteur
</a:t>
          </a:r>
          <a:r>
            <a:rPr lang="en-US" cap="none" sz="1100" b="0" i="0" u="none" baseline="0">
              <a:solidFill>
                <a:srgbClr val="000000"/>
              </a:solidFill>
              <a:latin typeface="Calibri"/>
              <a:ea typeface="Calibri"/>
              <a:cs typeface="Calibri"/>
            </a:rPr>
            <a:t>ehest@easa.europa.eu</a:t>
          </a:r>
          <a:r>
            <a:rPr lang="en-US" cap="none" sz="1100" b="0" i="0" u="none" baseline="0">
              <a:solidFill>
                <a:srgbClr val="000000"/>
              </a:solidFill>
              <a:latin typeface="Calibri"/>
              <a:ea typeface="Calibri"/>
              <a:cs typeface="Calibri"/>
            </a:rPr>
            <a:t>
</a:t>
          </a:r>
        </a:p>
      </xdr:txBody>
    </xdr:sp>
    <xdr:clientData/>
  </xdr:oneCellAnchor>
  <xdr:twoCellAnchor editAs="oneCell">
    <xdr:from>
      <xdr:col>0</xdr:col>
      <xdr:colOff>438150</xdr:colOff>
      <xdr:row>3</xdr:row>
      <xdr:rowOff>152400</xdr:rowOff>
    </xdr:from>
    <xdr:to>
      <xdr:col>0</xdr:col>
      <xdr:colOff>590550</xdr:colOff>
      <xdr:row>4</xdr:row>
      <xdr:rowOff>142875</xdr:rowOff>
    </xdr:to>
    <xdr:pic>
      <xdr:nvPicPr>
        <xdr:cNvPr id="2" name="Picture 2"/>
        <xdr:cNvPicPr preferRelativeResize="1">
          <a:picLocks noChangeAspect="1"/>
        </xdr:cNvPicPr>
      </xdr:nvPicPr>
      <xdr:blipFill>
        <a:blip r:embed="rId1"/>
        <a:stretch>
          <a:fillRect/>
        </a:stretch>
      </xdr:blipFill>
      <xdr:spPr>
        <a:xfrm>
          <a:off x="438150" y="638175"/>
          <a:ext cx="152400" cy="1524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0.14725</cdr:y>
    </cdr:from>
    <cdr:to>
      <cdr:x>0.84475</cdr:x>
      <cdr:y>0.31625</cdr:y>
    </cdr:to>
    <cdr:grpSp>
      <cdr:nvGrpSpPr>
        <cdr:cNvPr id="1" name="Gruppo 5"/>
        <cdr:cNvGrpSpPr>
          <a:grpSpLocks/>
        </cdr:cNvGrpSpPr>
      </cdr:nvGrpSpPr>
      <cdr:grpSpPr>
        <a:xfrm>
          <a:off x="276225" y="561975"/>
          <a:ext cx="72866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8</xdr:col>
      <xdr:colOff>9525</xdr:colOff>
      <xdr:row>68</xdr:row>
      <xdr:rowOff>152400</xdr:rowOff>
    </xdr:to>
    <xdr:graphicFrame>
      <xdr:nvGraphicFramePr>
        <xdr:cNvPr id="1" name="Chart 8"/>
        <xdr:cNvGraphicFramePr/>
      </xdr:nvGraphicFramePr>
      <xdr:xfrm>
        <a:off x="0" y="807720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0.1425</cdr:y>
    </cdr:from>
    <cdr:to>
      <cdr:x>0.83975</cdr:x>
      <cdr:y>0.3115</cdr:y>
    </cdr:to>
    <cdr:grpSp>
      <cdr:nvGrpSpPr>
        <cdr:cNvPr id="1" name="Gruppo 5"/>
        <cdr:cNvGrpSpPr>
          <a:grpSpLocks/>
        </cdr:cNvGrpSpPr>
      </cdr:nvGrpSpPr>
      <cdr:grpSpPr>
        <a:xfrm>
          <a:off x="247650" y="542925"/>
          <a:ext cx="726757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47625</xdr:rowOff>
    </xdr:from>
    <xdr:to>
      <xdr:col>8</xdr:col>
      <xdr:colOff>9525</xdr:colOff>
      <xdr:row>101</xdr:row>
      <xdr:rowOff>152400</xdr:rowOff>
    </xdr:to>
    <xdr:grpSp>
      <xdr:nvGrpSpPr>
        <xdr:cNvPr id="1" name="Group 5"/>
        <xdr:cNvGrpSpPr>
          <a:grpSpLocks/>
        </xdr:cNvGrpSpPr>
      </xdr:nvGrpSpPr>
      <xdr:grpSpPr>
        <a:xfrm>
          <a:off x="0" y="14116050"/>
          <a:ext cx="8953500" cy="3829050"/>
          <a:chOff x="611605" y="16601072"/>
          <a:chExt cx="8942973" cy="3794460"/>
        </a:xfrm>
        <a:solidFill>
          <a:srgbClr val="FFFFFF"/>
        </a:solidFill>
      </xdr:grpSpPr>
      <xdr:sp fLocksText="0">
        <xdr:nvSpPr>
          <xdr:cNvPr id="2" name="TextBox 3"/>
          <xdr:cNvSpPr txBox="1">
            <a:spLocks noChangeArrowheads="1"/>
          </xdr:cNvSpPr>
        </xdr:nvSpPr>
        <xdr:spPr>
          <a:xfrm>
            <a:off x="1248792" y="17224312"/>
            <a:ext cx="1388397" cy="632726"/>
          </a:xfrm>
          <a:prstGeom prst="rect">
            <a:avLst/>
          </a:prstGeom>
          <a:noFill/>
          <a:ln w="9525" cmpd="sng">
            <a:noFill/>
          </a:ln>
        </xdr:spPr>
        <xdr:txBody>
          <a:bodyPr vertOverflow="clip" wrap="square"/>
          <a:p>
            <a:pPr algn="l">
              <a:defRPr/>
            </a:pPr>
            <a:r>
              <a:rPr lang="en-US" cap="none" sz="2000" b="1" i="0" u="none" baseline="0">
                <a:solidFill>
                  <a:srgbClr val="00FF00"/>
                </a:solidFill>
              </a:rPr>
              <a:t>SAFE</a:t>
            </a:r>
          </a:p>
        </xdr:txBody>
      </xdr:sp>
      <xdr:sp fLocksText="0">
        <xdr:nvSpPr>
          <xdr:cNvPr id="3" name="TextBox 4"/>
          <xdr:cNvSpPr txBox="1">
            <a:spLocks noChangeArrowheads="1"/>
          </xdr:cNvSpPr>
        </xdr:nvSpPr>
        <xdr:spPr>
          <a:xfrm>
            <a:off x="2751211" y="17224312"/>
            <a:ext cx="2492854" cy="632726"/>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4" name="TextBox 5"/>
          <xdr:cNvSpPr txBox="1">
            <a:spLocks noChangeArrowheads="1"/>
          </xdr:cNvSpPr>
        </xdr:nvSpPr>
        <xdr:spPr>
          <a:xfrm>
            <a:off x="5702392" y="17224312"/>
            <a:ext cx="1855667" cy="632726"/>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twoCellAnchor>
    <xdr:from>
      <xdr:col>0</xdr:col>
      <xdr:colOff>0</xdr:colOff>
      <xdr:row>78</xdr:row>
      <xdr:rowOff>47625</xdr:rowOff>
    </xdr:from>
    <xdr:to>
      <xdr:col>8</xdr:col>
      <xdr:colOff>9525</xdr:colOff>
      <xdr:row>101</xdr:row>
      <xdr:rowOff>152400</xdr:rowOff>
    </xdr:to>
    <xdr:graphicFrame>
      <xdr:nvGraphicFramePr>
        <xdr:cNvPr id="5" name="Chart 8"/>
        <xdr:cNvGraphicFramePr/>
      </xdr:nvGraphicFramePr>
      <xdr:xfrm>
        <a:off x="0" y="1411605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0.14</cdr:y>
    </cdr:from>
    <cdr:to>
      <cdr:x>0.81775</cdr:x>
      <cdr:y>0.30925</cdr:y>
    </cdr:to>
    <cdr:grpSp>
      <cdr:nvGrpSpPr>
        <cdr:cNvPr id="1" name="Gruppo 5"/>
        <cdr:cNvGrpSpPr>
          <a:grpSpLocks/>
        </cdr:cNvGrpSpPr>
      </cdr:nvGrpSpPr>
      <cdr:grpSpPr>
        <a:xfrm>
          <a:off x="276225" y="533400"/>
          <a:ext cx="703897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106</xdr:row>
      <xdr:rowOff>47625</xdr:rowOff>
    </xdr:from>
    <xdr:to>
      <xdr:col>8</xdr:col>
      <xdr:colOff>9525</xdr:colOff>
      <xdr:row>129</xdr:row>
      <xdr:rowOff>152400</xdr:rowOff>
    </xdr:to>
    <xdr:graphicFrame>
      <xdr:nvGraphicFramePr>
        <xdr:cNvPr id="1" name="Chart 8"/>
        <xdr:cNvGraphicFramePr/>
      </xdr:nvGraphicFramePr>
      <xdr:xfrm>
        <a:off x="0" y="19040475"/>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47625</xdr:rowOff>
    </xdr:from>
    <xdr:to>
      <xdr:col>8</xdr:col>
      <xdr:colOff>9525</xdr:colOff>
      <xdr:row>133</xdr:row>
      <xdr:rowOff>152400</xdr:rowOff>
    </xdr:to>
    <xdr:graphicFrame>
      <xdr:nvGraphicFramePr>
        <xdr:cNvPr id="1" name="Chart 8"/>
        <xdr:cNvGraphicFramePr/>
      </xdr:nvGraphicFramePr>
      <xdr:xfrm>
        <a:off x="0" y="21755100"/>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323850</xdr:colOff>
      <xdr:row>114</xdr:row>
      <xdr:rowOff>28575</xdr:rowOff>
    </xdr:from>
    <xdr:to>
      <xdr:col>5</xdr:col>
      <xdr:colOff>2686050</xdr:colOff>
      <xdr:row>118</xdr:row>
      <xdr:rowOff>19050</xdr:rowOff>
    </xdr:to>
    <xdr:grpSp>
      <xdr:nvGrpSpPr>
        <xdr:cNvPr id="2" name="Group 5"/>
        <xdr:cNvGrpSpPr>
          <a:grpSpLocks/>
        </xdr:cNvGrpSpPr>
      </xdr:nvGrpSpPr>
      <xdr:grpSpPr>
        <a:xfrm>
          <a:off x="323850" y="22383750"/>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148</xdr:row>
      <xdr:rowOff>19050</xdr:rowOff>
    </xdr:from>
    <xdr:to>
      <xdr:col>8</xdr:col>
      <xdr:colOff>19050</xdr:colOff>
      <xdr:row>171</xdr:row>
      <xdr:rowOff>123825</xdr:rowOff>
    </xdr:to>
    <xdr:graphicFrame>
      <xdr:nvGraphicFramePr>
        <xdr:cNvPr id="1" name="Chart 8"/>
        <xdr:cNvGraphicFramePr/>
      </xdr:nvGraphicFramePr>
      <xdr:xfrm>
        <a:off x="9525" y="2734627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151</xdr:row>
      <xdr:rowOff>95250</xdr:rowOff>
    </xdr:from>
    <xdr:to>
      <xdr:col>5</xdr:col>
      <xdr:colOff>2609850</xdr:colOff>
      <xdr:row>155</xdr:row>
      <xdr:rowOff>85725</xdr:rowOff>
    </xdr:to>
    <xdr:grpSp>
      <xdr:nvGrpSpPr>
        <xdr:cNvPr id="2" name="Group 5"/>
        <xdr:cNvGrpSpPr>
          <a:grpSpLocks/>
        </xdr:cNvGrpSpPr>
      </xdr:nvGrpSpPr>
      <xdr:grpSpPr>
        <a:xfrm>
          <a:off x="247650" y="27908250"/>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148</xdr:row>
      <xdr:rowOff>47625</xdr:rowOff>
    </xdr:from>
    <xdr:to>
      <xdr:col>8</xdr:col>
      <xdr:colOff>9525</xdr:colOff>
      <xdr:row>171</xdr:row>
      <xdr:rowOff>152400</xdr:rowOff>
    </xdr:to>
    <xdr:graphicFrame>
      <xdr:nvGraphicFramePr>
        <xdr:cNvPr id="1" name="Chart 8"/>
        <xdr:cNvGraphicFramePr/>
      </xdr:nvGraphicFramePr>
      <xdr:xfrm>
        <a:off x="0" y="2591752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151</xdr:row>
      <xdr:rowOff>114300</xdr:rowOff>
    </xdr:from>
    <xdr:to>
      <xdr:col>5</xdr:col>
      <xdr:colOff>2619375</xdr:colOff>
      <xdr:row>155</xdr:row>
      <xdr:rowOff>104775</xdr:rowOff>
    </xdr:to>
    <xdr:grpSp>
      <xdr:nvGrpSpPr>
        <xdr:cNvPr id="2" name="Group 5"/>
        <xdr:cNvGrpSpPr>
          <a:grpSpLocks/>
        </xdr:cNvGrpSpPr>
      </xdr:nvGrpSpPr>
      <xdr:grpSpPr>
        <a:xfrm>
          <a:off x="257175" y="26469975"/>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104</xdr:row>
      <xdr:rowOff>47625</xdr:rowOff>
    </xdr:from>
    <xdr:to>
      <xdr:col>8</xdr:col>
      <xdr:colOff>9525</xdr:colOff>
      <xdr:row>127</xdr:row>
      <xdr:rowOff>152400</xdr:rowOff>
    </xdr:to>
    <xdr:graphicFrame>
      <xdr:nvGraphicFramePr>
        <xdr:cNvPr id="1" name="Chart 8"/>
        <xdr:cNvGraphicFramePr/>
      </xdr:nvGraphicFramePr>
      <xdr:xfrm>
        <a:off x="0" y="1791652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107</xdr:row>
      <xdr:rowOff>114300</xdr:rowOff>
    </xdr:from>
    <xdr:to>
      <xdr:col>5</xdr:col>
      <xdr:colOff>2638425</xdr:colOff>
      <xdr:row>111</xdr:row>
      <xdr:rowOff>104775</xdr:rowOff>
    </xdr:to>
    <xdr:grpSp>
      <xdr:nvGrpSpPr>
        <xdr:cNvPr id="2" name="Group 5"/>
        <xdr:cNvGrpSpPr>
          <a:grpSpLocks/>
        </xdr:cNvGrpSpPr>
      </xdr:nvGrpSpPr>
      <xdr:grpSpPr>
        <a:xfrm>
          <a:off x="276225" y="18468975"/>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cdr:x>
      <cdr:y>0.148</cdr:y>
    </cdr:from>
    <cdr:to>
      <cdr:x>0.81775</cdr:x>
      <cdr:y>0.3155</cdr:y>
    </cdr:to>
    <cdr:grpSp>
      <cdr:nvGrpSpPr>
        <cdr:cNvPr id="1" name="Gruppo 5"/>
        <cdr:cNvGrpSpPr>
          <a:grpSpLocks/>
        </cdr:cNvGrpSpPr>
      </cdr:nvGrpSpPr>
      <cdr:grpSpPr>
        <a:xfrm>
          <a:off x="257175" y="561975"/>
          <a:ext cx="7058025" cy="638175"/>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137</xdr:row>
      <xdr:rowOff>47625</xdr:rowOff>
    </xdr:from>
    <xdr:to>
      <xdr:col>8</xdr:col>
      <xdr:colOff>9525</xdr:colOff>
      <xdr:row>160</xdr:row>
      <xdr:rowOff>152400</xdr:rowOff>
    </xdr:to>
    <xdr:graphicFrame>
      <xdr:nvGraphicFramePr>
        <xdr:cNvPr id="1" name="Chart 8"/>
        <xdr:cNvGraphicFramePr/>
      </xdr:nvGraphicFramePr>
      <xdr:xfrm>
        <a:off x="0" y="2404110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0.14475</cdr:y>
    </cdr:from>
    <cdr:to>
      <cdr:x>0.8405</cdr:x>
      <cdr:y>0.314</cdr:y>
    </cdr:to>
    <cdr:grpSp>
      <cdr:nvGrpSpPr>
        <cdr:cNvPr id="1" name="Gruppo 5"/>
        <cdr:cNvGrpSpPr>
          <a:grpSpLocks/>
        </cdr:cNvGrpSpPr>
      </cdr:nvGrpSpPr>
      <cdr:grpSpPr>
        <a:xfrm>
          <a:off x="304800" y="552450"/>
          <a:ext cx="72104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104</xdr:row>
      <xdr:rowOff>47625</xdr:rowOff>
    </xdr:from>
    <xdr:to>
      <xdr:col>8</xdr:col>
      <xdr:colOff>9525</xdr:colOff>
      <xdr:row>127</xdr:row>
      <xdr:rowOff>152400</xdr:rowOff>
    </xdr:to>
    <xdr:graphicFrame>
      <xdr:nvGraphicFramePr>
        <xdr:cNvPr id="1" name="Chart 8"/>
        <xdr:cNvGraphicFramePr/>
      </xdr:nvGraphicFramePr>
      <xdr:xfrm>
        <a:off x="0" y="18040350"/>
        <a:ext cx="8953500" cy="3829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5.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B101"/>
  <sheetViews>
    <sheetView tabSelected="1" zoomScale="85" zoomScaleNormal="85" zoomScalePageLayoutView="0" workbookViewId="0" topLeftCell="A1">
      <selection activeCell="B4" sqref="B4"/>
    </sheetView>
  </sheetViews>
  <sheetFormatPr defaultColWidth="9.140625" defaultRowHeight="12.75"/>
  <cols>
    <col min="1" max="16384" width="9.140625" style="125" customWidth="1"/>
  </cols>
  <sheetData>
    <row r="2" ht="12.75">
      <c r="B2" s="125" t="s">
        <v>355</v>
      </c>
    </row>
    <row r="3" ht="12.75">
      <c r="B3" s="125" t="s">
        <v>356</v>
      </c>
    </row>
    <row r="85" ht="12.75">
      <c r="B85" s="127" t="s">
        <v>338</v>
      </c>
    </row>
    <row r="86" ht="12.75">
      <c r="B86" s="126" t="s">
        <v>339</v>
      </c>
    </row>
    <row r="87" ht="12.75">
      <c r="B87" s="126" t="s">
        <v>340</v>
      </c>
    </row>
    <row r="88" ht="12.75">
      <c r="B88" s="126" t="s">
        <v>341</v>
      </c>
    </row>
    <row r="89" ht="12.75">
      <c r="B89" s="126" t="s">
        <v>342</v>
      </c>
    </row>
    <row r="90" ht="12.75">
      <c r="B90" s="126" t="s">
        <v>343</v>
      </c>
    </row>
    <row r="91" ht="12.75">
      <c r="B91" s="126" t="s">
        <v>344</v>
      </c>
    </row>
    <row r="92" ht="12.75">
      <c r="B92" s="126" t="s">
        <v>345</v>
      </c>
    </row>
    <row r="93" ht="12.75">
      <c r="B93" s="126" t="s">
        <v>346</v>
      </c>
    </row>
    <row r="94" ht="12.75">
      <c r="B94" s="126" t="s">
        <v>347</v>
      </c>
    </row>
    <row r="95" ht="12.75">
      <c r="B95" s="126" t="s">
        <v>348</v>
      </c>
    </row>
    <row r="96" ht="12.75">
      <c r="B96" s="126" t="s">
        <v>349</v>
      </c>
    </row>
    <row r="97" ht="12.75">
      <c r="B97" s="126" t="s">
        <v>350</v>
      </c>
    </row>
    <row r="98" ht="12.75">
      <c r="B98" s="126" t="s">
        <v>351</v>
      </c>
    </row>
    <row r="99" ht="12.75">
      <c r="B99" s="126" t="s">
        <v>352</v>
      </c>
    </row>
    <row r="100" ht="12.75">
      <c r="B100" s="126" t="s">
        <v>353</v>
      </c>
    </row>
    <row r="101" ht="12.75">
      <c r="B101" s="126" t="s">
        <v>354</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1"/>
  <sheetViews>
    <sheetView zoomScalePageLayoutView="0" workbookViewId="0" topLeftCell="B5">
      <selection activeCell="C104" sqref="C10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266</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28" t="s">
        <v>138</v>
      </c>
      <c r="C10" s="7" t="s">
        <v>310</v>
      </c>
      <c r="D10" s="8"/>
      <c r="E10" s="131">
        <f>IF(D12&lt;&gt;"",2,IF(D11&lt;&gt;"",1,0))</f>
        <v>0</v>
      </c>
      <c r="F10" s="7"/>
      <c r="G10" s="8"/>
      <c r="H10" s="134">
        <f>IF(G12&lt;&gt;"",2,IF(G11&lt;&gt;"",1,0))</f>
        <v>0</v>
      </c>
    </row>
    <row r="11" spans="2:8" ht="12.75">
      <c r="B11" s="129"/>
      <c r="C11" s="10" t="s">
        <v>41</v>
      </c>
      <c r="D11" s="11"/>
      <c r="E11" s="132"/>
      <c r="F11" s="10"/>
      <c r="G11" s="11"/>
      <c r="H11" s="135"/>
    </row>
    <row r="12" spans="2:8" ht="13.5" thickBot="1">
      <c r="B12" s="130"/>
      <c r="C12" s="12" t="s">
        <v>42</v>
      </c>
      <c r="D12" s="13"/>
      <c r="E12" s="133"/>
      <c r="F12" s="68"/>
      <c r="G12" s="13"/>
      <c r="H12" s="136"/>
    </row>
    <row r="13" spans="1:8" ht="12.75">
      <c r="A13" s="72" t="s">
        <v>129</v>
      </c>
      <c r="B13" s="129" t="s">
        <v>22</v>
      </c>
      <c r="C13" s="10" t="s">
        <v>43</v>
      </c>
      <c r="D13" s="26"/>
      <c r="E13" s="139">
        <f>IF(D15&lt;&gt;"",2,IF(D14&lt;&gt;"",1,0))</f>
        <v>0</v>
      </c>
      <c r="F13" s="10"/>
      <c r="G13" s="8"/>
      <c r="H13" s="134">
        <f>IF(G15&lt;&gt;"",2,IF(G14&lt;&gt;"",1,0))</f>
        <v>0</v>
      </c>
    </row>
    <row r="14" spans="2:8" ht="12.75">
      <c r="B14" s="129"/>
      <c r="C14" s="10" t="s">
        <v>44</v>
      </c>
      <c r="D14" s="11"/>
      <c r="E14" s="132"/>
      <c r="F14" s="10"/>
      <c r="G14" s="11"/>
      <c r="H14" s="135"/>
    </row>
    <row r="15" spans="2:8" ht="12.75" customHeight="1" thickBot="1">
      <c r="B15" s="129"/>
      <c r="C15" s="10" t="s">
        <v>90</v>
      </c>
      <c r="D15" s="11"/>
      <c r="E15" s="132"/>
      <c r="F15" s="69"/>
      <c r="G15" s="13"/>
      <c r="H15" s="136"/>
    </row>
    <row r="16" spans="1:8" ht="12.75">
      <c r="A16" s="72" t="s">
        <v>129</v>
      </c>
      <c r="B16" s="128" t="s">
        <v>24</v>
      </c>
      <c r="C16" s="7" t="s">
        <v>51</v>
      </c>
      <c r="D16" s="8"/>
      <c r="E16" s="131">
        <f>IF(D18&lt;&gt;"",2,IF(D17&lt;&gt;"",1,0))</f>
        <v>0</v>
      </c>
      <c r="F16" s="7"/>
      <c r="G16" s="26"/>
      <c r="H16" s="137">
        <f>IF(G18&lt;&gt;"",2,IF(G17&lt;&gt;"",1,0))</f>
        <v>0</v>
      </c>
    </row>
    <row r="17" spans="2:8" ht="12.75">
      <c r="B17" s="129"/>
      <c r="C17" s="10" t="s">
        <v>52</v>
      </c>
      <c r="D17" s="11"/>
      <c r="E17" s="132"/>
      <c r="F17" s="10"/>
      <c r="G17" s="11"/>
      <c r="H17" s="135"/>
    </row>
    <row r="18" spans="2:8" ht="13.5" thickBot="1">
      <c r="B18" s="130"/>
      <c r="C18" s="12" t="s">
        <v>53</v>
      </c>
      <c r="D18" s="13"/>
      <c r="E18" s="133"/>
      <c r="F18" s="68"/>
      <c r="G18" s="11"/>
      <c r="H18" s="135"/>
    </row>
    <row r="19" spans="1:8" ht="12.75">
      <c r="A19" s="72" t="s">
        <v>129</v>
      </c>
      <c r="B19" s="129" t="s">
        <v>25</v>
      </c>
      <c r="C19" s="10" t="s">
        <v>54</v>
      </c>
      <c r="D19" s="26"/>
      <c r="E19" s="139">
        <f>IF(D21&lt;&gt;"",2,IF(D20&lt;&gt;"",1,0))</f>
        <v>0</v>
      </c>
      <c r="F19" s="10"/>
      <c r="G19" s="8"/>
      <c r="H19" s="134">
        <f>IF(G21&lt;&gt;"",2,IF(G20&lt;&gt;"",1,0))</f>
        <v>0</v>
      </c>
    </row>
    <row r="20" spans="2:8" ht="22.5">
      <c r="B20" s="129"/>
      <c r="C20" s="10" t="s">
        <v>91</v>
      </c>
      <c r="D20" s="11"/>
      <c r="E20" s="132"/>
      <c r="F20" s="10"/>
      <c r="G20" s="11"/>
      <c r="H20" s="135"/>
    </row>
    <row r="21" spans="2:8" ht="23.25" thickBot="1">
      <c r="B21" s="129"/>
      <c r="C21" s="10" t="s">
        <v>92</v>
      </c>
      <c r="D21" s="11"/>
      <c r="E21" s="132"/>
      <c r="F21" s="69"/>
      <c r="G21" s="13"/>
      <c r="H21" s="136"/>
    </row>
    <row r="22" spans="1:8" ht="12.75">
      <c r="A22" s="72" t="s">
        <v>129</v>
      </c>
      <c r="B22" s="128" t="s">
        <v>301</v>
      </c>
      <c r="C22" s="7" t="s">
        <v>303</v>
      </c>
      <c r="D22" s="8"/>
      <c r="E22" s="131">
        <f>IF(D24&lt;&gt;"",2,IF(D23&lt;&gt;"",1,0))</f>
        <v>0</v>
      </c>
      <c r="F22" s="7"/>
      <c r="G22" s="8"/>
      <c r="H22" s="134">
        <f>IF(G24&lt;&gt;"",2,IF(G23&lt;&gt;"",1,0))</f>
        <v>0</v>
      </c>
    </row>
    <row r="23" spans="2:8" ht="22.5">
      <c r="B23" s="129"/>
      <c r="C23" s="10" t="s">
        <v>304</v>
      </c>
      <c r="D23" s="11"/>
      <c r="E23" s="132"/>
      <c r="F23" s="10"/>
      <c r="G23" s="11"/>
      <c r="H23" s="135"/>
    </row>
    <row r="24" spans="2:8" ht="23.25" thickBot="1">
      <c r="B24" s="130"/>
      <c r="C24" s="12" t="s">
        <v>305</v>
      </c>
      <c r="D24" s="13"/>
      <c r="E24" s="133"/>
      <c r="F24" s="14"/>
      <c r="G24" s="13"/>
      <c r="H24" s="136"/>
    </row>
    <row r="25" spans="1:8" ht="12.75">
      <c r="A25" s="72" t="s">
        <v>129</v>
      </c>
      <c r="B25" s="128" t="s">
        <v>302</v>
      </c>
      <c r="C25" s="7" t="s">
        <v>306</v>
      </c>
      <c r="D25" s="8"/>
      <c r="E25" s="131">
        <f>IF(D27&lt;&gt;"",2,IF(D26&lt;&gt;"",1,0))</f>
        <v>0</v>
      </c>
      <c r="F25" s="7"/>
      <c r="G25" s="8"/>
      <c r="H25" s="134">
        <f>IF(G27&lt;&gt;"",2,IF(G26&lt;&gt;"",1,0))</f>
        <v>0</v>
      </c>
    </row>
    <row r="26" spans="2:8" ht="12.75">
      <c r="B26" s="129"/>
      <c r="C26" s="10" t="s">
        <v>308</v>
      </c>
      <c r="D26" s="11"/>
      <c r="E26" s="132"/>
      <c r="F26" s="10"/>
      <c r="G26" s="11"/>
      <c r="H26" s="135"/>
    </row>
    <row r="27" spans="2:8" ht="13.5" thickBot="1">
      <c r="B27" s="130"/>
      <c r="C27" s="12" t="s">
        <v>307</v>
      </c>
      <c r="D27" s="13"/>
      <c r="E27" s="133"/>
      <c r="F27" s="14"/>
      <c r="G27" s="13"/>
      <c r="H27" s="136"/>
    </row>
    <row r="28" spans="1:8" ht="12.75">
      <c r="A28" s="72" t="s">
        <v>129</v>
      </c>
      <c r="B28" s="128" t="s">
        <v>26</v>
      </c>
      <c r="C28" s="7" t="s">
        <v>55</v>
      </c>
      <c r="D28" s="8"/>
      <c r="E28" s="131">
        <f>IF(D30&lt;&gt;"",2,IF(D29&lt;&gt;"",1,0))</f>
        <v>0</v>
      </c>
      <c r="F28" s="7"/>
      <c r="G28" s="26"/>
      <c r="H28" s="137">
        <f>IF(G30&lt;&gt;"",2,IF(G29&lt;&gt;"",1,0))</f>
        <v>0</v>
      </c>
    </row>
    <row r="29" spans="2:8" ht="12.75">
      <c r="B29" s="129"/>
      <c r="C29" s="2" t="s">
        <v>93</v>
      </c>
      <c r="D29" s="11"/>
      <c r="E29" s="132"/>
      <c r="F29" s="10"/>
      <c r="G29" s="11"/>
      <c r="H29" s="135"/>
    </row>
    <row r="30" spans="2:8" ht="13.5" thickBot="1">
      <c r="B30" s="130"/>
      <c r="C30" s="12" t="s">
        <v>94</v>
      </c>
      <c r="D30" s="13"/>
      <c r="E30" s="133"/>
      <c r="F30" s="68"/>
      <c r="G30" s="11"/>
      <c r="H30" s="135"/>
    </row>
    <row r="31" spans="2:8" ht="13.5" thickBot="1">
      <c r="B31" s="168" t="s">
        <v>19</v>
      </c>
      <c r="C31" s="169"/>
      <c r="D31" s="67"/>
      <c r="E31" s="62"/>
      <c r="F31" s="62"/>
      <c r="G31" s="27"/>
      <c r="H31" s="29"/>
    </row>
    <row r="32" spans="1:8" ht="12.75">
      <c r="A32" s="72" t="s">
        <v>129</v>
      </c>
      <c r="B32" s="129" t="s">
        <v>28</v>
      </c>
      <c r="C32" s="10" t="s">
        <v>57</v>
      </c>
      <c r="D32" s="26"/>
      <c r="E32" s="139">
        <f>IF(D34&lt;&gt;"",2,IF(D33&lt;&gt;"",1,0))</f>
        <v>0</v>
      </c>
      <c r="F32" s="10"/>
      <c r="G32" s="26"/>
      <c r="H32" s="137">
        <f>IF(G34&lt;&gt;"",2,IF(G33&lt;&gt;"",1,0))</f>
        <v>0</v>
      </c>
    </row>
    <row r="33" spans="2:8" ht="12.75">
      <c r="B33" s="129"/>
      <c r="C33" s="10" t="s">
        <v>58</v>
      </c>
      <c r="D33" s="11"/>
      <c r="E33" s="132"/>
      <c r="F33" s="10"/>
      <c r="G33" s="11"/>
      <c r="H33" s="135"/>
    </row>
    <row r="34" spans="2:8" ht="13.5" thickBot="1">
      <c r="B34" s="129"/>
      <c r="C34" s="10" t="s">
        <v>59</v>
      </c>
      <c r="D34" s="11"/>
      <c r="E34" s="132"/>
      <c r="F34" s="69"/>
      <c r="G34" s="11"/>
      <c r="H34" s="135"/>
    </row>
    <row r="35" spans="1:8" ht="12.75">
      <c r="A35" s="72" t="s">
        <v>129</v>
      </c>
      <c r="B35" s="128" t="s">
        <v>29</v>
      </c>
      <c r="C35" s="7" t="s">
        <v>60</v>
      </c>
      <c r="D35" s="8"/>
      <c r="E35" s="131">
        <f>IF(D37&lt;&gt;"",2,IF(D36&lt;&gt;"",1,0))</f>
        <v>0</v>
      </c>
      <c r="F35" s="7"/>
      <c r="G35" s="8"/>
      <c r="H35" s="134">
        <f>IF(G37&lt;&gt;"",2,IF(G36&lt;&gt;"",1,0))</f>
        <v>0</v>
      </c>
    </row>
    <row r="36" spans="2:8" ht="12.75">
      <c r="B36" s="129"/>
      <c r="C36" s="10" t="s">
        <v>61</v>
      </c>
      <c r="D36" s="11"/>
      <c r="E36" s="132"/>
      <c r="F36" s="10"/>
      <c r="G36" s="11"/>
      <c r="H36" s="135"/>
    </row>
    <row r="37" spans="2:8" ht="13.5" thickBot="1">
      <c r="B37" s="130"/>
      <c r="C37" s="12" t="s">
        <v>62</v>
      </c>
      <c r="D37" s="13"/>
      <c r="E37" s="133"/>
      <c r="F37" s="68"/>
      <c r="G37" s="13"/>
      <c r="H37" s="136"/>
    </row>
    <row r="38" spans="1:8" ht="12.75">
      <c r="A38" s="72" t="s">
        <v>129</v>
      </c>
      <c r="B38" s="129" t="s">
        <v>30</v>
      </c>
      <c r="C38" s="10" t="s">
        <v>97</v>
      </c>
      <c r="D38" s="26"/>
      <c r="E38" s="139">
        <f>IF(D40&lt;&gt;"",2,IF(D39&lt;&gt;"",1,0))</f>
        <v>0</v>
      </c>
      <c r="F38" s="10"/>
      <c r="G38" s="26"/>
      <c r="H38" s="137">
        <f>IF(G40&lt;&gt;"",2,IF(G39&lt;&gt;"",1,0))</f>
        <v>0</v>
      </c>
    </row>
    <row r="39" spans="2:8" ht="12.75">
      <c r="B39" s="129"/>
      <c r="C39" s="10" t="s">
        <v>98</v>
      </c>
      <c r="D39" s="11"/>
      <c r="E39" s="132"/>
      <c r="F39" s="10"/>
      <c r="G39" s="11"/>
      <c r="H39" s="135"/>
    </row>
    <row r="40" spans="2:8" ht="13.5" thickBot="1">
      <c r="B40" s="129"/>
      <c r="C40" s="10" t="s">
        <v>63</v>
      </c>
      <c r="D40" s="32"/>
      <c r="E40" s="140"/>
      <c r="F40" s="69"/>
      <c r="G40" s="32"/>
      <c r="H40" s="141"/>
    </row>
    <row r="41" spans="1:8" ht="21" thickBot="1">
      <c r="A41" s="72" t="s">
        <v>129</v>
      </c>
      <c r="B41" s="155" t="s">
        <v>267</v>
      </c>
      <c r="C41" s="156"/>
      <c r="D41" s="71"/>
      <c r="E41" s="70"/>
      <c r="F41" s="70"/>
      <c r="G41" s="30"/>
      <c r="H41" s="31"/>
    </row>
    <row r="42" spans="1:8" ht="12.75">
      <c r="A42" s="72" t="s">
        <v>129</v>
      </c>
      <c r="B42" s="154" t="s">
        <v>268</v>
      </c>
      <c r="C42" s="2" t="s">
        <v>269</v>
      </c>
      <c r="D42" s="8"/>
      <c r="E42" s="131">
        <f>IF(D44&lt;&gt;"",2,IF(D43&lt;&gt;"",1,0))</f>
        <v>0</v>
      </c>
      <c r="F42" s="7"/>
      <c r="G42" s="8"/>
      <c r="H42" s="134">
        <f>IF(G44&lt;&gt;"",2,IF(G43&lt;&gt;"",1,0))</f>
        <v>0</v>
      </c>
    </row>
    <row r="43" spans="2:8" ht="12.75">
      <c r="B43" s="154"/>
      <c r="C43" s="2" t="s">
        <v>270</v>
      </c>
      <c r="D43" s="11"/>
      <c r="E43" s="132"/>
      <c r="F43" s="10"/>
      <c r="G43" s="11"/>
      <c r="H43" s="135"/>
    </row>
    <row r="44" spans="2:12" ht="13.5" thickBot="1">
      <c r="B44" s="154"/>
      <c r="C44" s="2" t="s">
        <v>271</v>
      </c>
      <c r="D44" s="13"/>
      <c r="E44" s="133"/>
      <c r="F44" s="14"/>
      <c r="G44" s="13"/>
      <c r="H44" s="136"/>
      <c r="L44" s="112"/>
    </row>
    <row r="45" spans="1:8" ht="12.75">
      <c r="A45" s="72" t="s">
        <v>129</v>
      </c>
      <c r="B45" s="128" t="s">
        <v>272</v>
      </c>
      <c r="C45" s="7" t="s">
        <v>273</v>
      </c>
      <c r="D45" s="8"/>
      <c r="E45" s="131">
        <f>IF(D47&lt;&gt;"",2,IF(D46&lt;&gt;"",1,0))</f>
        <v>0</v>
      </c>
      <c r="F45" s="7"/>
      <c r="G45" s="8"/>
      <c r="H45" s="134">
        <f>IF(G47&lt;&gt;"",2,IF(G46&lt;&gt;"",1,0))</f>
        <v>0</v>
      </c>
    </row>
    <row r="46" spans="2:8" ht="12.75">
      <c r="B46" s="129"/>
      <c r="C46" s="10" t="s">
        <v>274</v>
      </c>
      <c r="D46" s="11"/>
      <c r="E46" s="132"/>
      <c r="F46" s="10"/>
      <c r="G46" s="11"/>
      <c r="H46" s="135"/>
    </row>
    <row r="47" spans="2:8" ht="13.5" thickBot="1">
      <c r="B47" s="130"/>
      <c r="C47" s="12" t="s">
        <v>275</v>
      </c>
      <c r="D47" s="13"/>
      <c r="E47" s="133"/>
      <c r="F47" s="14"/>
      <c r="G47" s="13"/>
      <c r="H47" s="136"/>
    </row>
    <row r="48" spans="1:8" ht="22.5">
      <c r="A48" s="72" t="s">
        <v>129</v>
      </c>
      <c r="B48" s="128" t="s">
        <v>276</v>
      </c>
      <c r="C48" s="7" t="s">
        <v>277</v>
      </c>
      <c r="D48" s="8"/>
      <c r="E48" s="131">
        <f>IF(D50&lt;&gt;"",2,IF(D49&lt;&gt;"",1,0))</f>
        <v>0</v>
      </c>
      <c r="F48" s="7"/>
      <c r="G48" s="8"/>
      <c r="H48" s="134">
        <f>IF(G50&lt;&gt;"",2,IF(G49&lt;&gt;"",1,0))</f>
        <v>0</v>
      </c>
    </row>
    <row r="49" spans="2:8" ht="12.75" customHeight="1">
      <c r="B49" s="129"/>
      <c r="C49" s="10" t="s">
        <v>278</v>
      </c>
      <c r="D49" s="11"/>
      <c r="E49" s="132"/>
      <c r="F49" s="10"/>
      <c r="G49" s="11"/>
      <c r="H49" s="135"/>
    </row>
    <row r="50" spans="2:8" ht="23.25" thickBot="1">
      <c r="B50" s="130"/>
      <c r="C50" s="12" t="s">
        <v>279</v>
      </c>
      <c r="D50" s="13"/>
      <c r="E50" s="133"/>
      <c r="F50" s="14"/>
      <c r="G50" s="13"/>
      <c r="H50" s="136"/>
    </row>
    <row r="51" spans="1:8" ht="12.75">
      <c r="A51" s="72" t="s">
        <v>129</v>
      </c>
      <c r="B51" s="129" t="s">
        <v>283</v>
      </c>
      <c r="C51" s="10" t="s">
        <v>280</v>
      </c>
      <c r="D51" s="26"/>
      <c r="E51" s="139">
        <f>IF(D53&lt;&gt;"",2,IF(D52&lt;&gt;"",1,0))</f>
        <v>0</v>
      </c>
      <c r="F51" s="10"/>
      <c r="G51" s="26"/>
      <c r="H51" s="137">
        <f>IF(G53&lt;&gt;"",2,IF(G52&lt;&gt;"",1,0))</f>
        <v>0</v>
      </c>
    </row>
    <row r="52" spans="2:8" ht="12.75">
      <c r="B52" s="129"/>
      <c r="C52" s="10" t="s">
        <v>281</v>
      </c>
      <c r="D52" s="11"/>
      <c r="E52" s="132"/>
      <c r="F52" s="10"/>
      <c r="G52" s="11"/>
      <c r="H52" s="135"/>
    </row>
    <row r="53" spans="2:8" ht="13.5" thickBot="1">
      <c r="B53" s="129"/>
      <c r="C53" s="10" t="s">
        <v>282</v>
      </c>
      <c r="D53" s="32"/>
      <c r="E53" s="140"/>
      <c r="F53" s="69"/>
      <c r="G53" s="32"/>
      <c r="H53" s="141"/>
    </row>
    <row r="54" spans="2:8" ht="21" thickBot="1">
      <c r="B54" s="155" t="s">
        <v>0</v>
      </c>
      <c r="C54" s="156"/>
      <c r="D54" s="71"/>
      <c r="E54" s="70"/>
      <c r="F54" s="70"/>
      <c r="G54" s="30"/>
      <c r="H54" s="31"/>
    </row>
    <row r="55" spans="1:8" ht="12.75">
      <c r="A55" s="72" t="s">
        <v>129</v>
      </c>
      <c r="B55" s="128" t="s">
        <v>35</v>
      </c>
      <c r="C55" s="7" t="s">
        <v>107</v>
      </c>
      <c r="D55" s="8"/>
      <c r="E55" s="131">
        <f>IF(D57&lt;&gt;"",2,IF(D56&lt;&gt;"",1,0))</f>
        <v>0</v>
      </c>
      <c r="F55" s="7"/>
      <c r="G55" s="8"/>
      <c r="H55" s="134">
        <f>IF(G57&lt;&gt;"",2,IF(G56&lt;&gt;"",1,0))</f>
        <v>0</v>
      </c>
    </row>
    <row r="56" spans="2:8" ht="12.75">
      <c r="B56" s="129"/>
      <c r="C56" s="10" t="s">
        <v>108</v>
      </c>
      <c r="D56" s="11"/>
      <c r="E56" s="132"/>
      <c r="F56" s="10"/>
      <c r="G56" s="11"/>
      <c r="H56" s="135"/>
    </row>
    <row r="57" spans="2:8" ht="13.5" thickBot="1">
      <c r="B57" s="130"/>
      <c r="C57" s="12" t="s">
        <v>109</v>
      </c>
      <c r="D57" s="13"/>
      <c r="E57" s="133"/>
      <c r="F57" s="68"/>
      <c r="G57" s="13"/>
      <c r="H57" s="136"/>
    </row>
    <row r="58" spans="1:8" ht="12.75">
      <c r="A58" s="72" t="s">
        <v>129</v>
      </c>
      <c r="B58" s="129" t="s">
        <v>36</v>
      </c>
      <c r="C58" s="10" t="s">
        <v>110</v>
      </c>
      <c r="D58" s="26"/>
      <c r="E58" s="139">
        <f>IF(D60&lt;&gt;"",2,IF(D59&lt;&gt;"",1,0))</f>
        <v>0</v>
      </c>
      <c r="F58" s="10"/>
      <c r="G58" s="26"/>
      <c r="H58" s="137">
        <f>IF(G60&lt;&gt;"",2,IF(G59&lt;&gt;"",1,0))</f>
        <v>0</v>
      </c>
    </row>
    <row r="59" spans="2:8" ht="12.75">
      <c r="B59" s="129"/>
      <c r="C59" s="10" t="s">
        <v>111</v>
      </c>
      <c r="D59" s="11"/>
      <c r="E59" s="132"/>
      <c r="F59" s="10"/>
      <c r="G59" s="11"/>
      <c r="H59" s="135"/>
    </row>
    <row r="60" spans="2:8" ht="13.5" thickBot="1">
      <c r="B60" s="129"/>
      <c r="C60" s="10" t="s">
        <v>112</v>
      </c>
      <c r="D60" s="11"/>
      <c r="E60" s="132"/>
      <c r="F60" s="69"/>
      <c r="G60" s="11"/>
      <c r="H60" s="135"/>
    </row>
    <row r="61" spans="1:8" ht="12.75">
      <c r="A61" s="72" t="s">
        <v>129</v>
      </c>
      <c r="B61" s="128" t="s">
        <v>37</v>
      </c>
      <c r="C61" s="7" t="s">
        <v>113</v>
      </c>
      <c r="D61" s="8"/>
      <c r="E61" s="131">
        <f>IF(D63&lt;&gt;"",2,IF(D62&lt;&gt;"",1,0))</f>
        <v>0</v>
      </c>
      <c r="F61" s="7"/>
      <c r="G61" s="8"/>
      <c r="H61" s="134">
        <f>IF(G63&lt;&gt;"",2,IF(G62&lt;&gt;"",1,0))</f>
        <v>0</v>
      </c>
    </row>
    <row r="62" spans="2:8" ht="12.75">
      <c r="B62" s="129"/>
      <c r="C62" s="10" t="s">
        <v>68</v>
      </c>
      <c r="D62" s="11"/>
      <c r="E62" s="132"/>
      <c r="F62" s="10"/>
      <c r="G62" s="11"/>
      <c r="H62" s="135"/>
    </row>
    <row r="63" spans="2:8" ht="13.5" thickBot="1">
      <c r="B63" s="130"/>
      <c r="C63" s="12" t="s">
        <v>69</v>
      </c>
      <c r="D63" s="13"/>
      <c r="E63" s="133"/>
      <c r="F63" s="68"/>
      <c r="G63" s="13"/>
      <c r="H63" s="136"/>
    </row>
    <row r="64" spans="1:8" ht="12.75">
      <c r="A64" s="72" t="s">
        <v>129</v>
      </c>
      <c r="B64" s="129" t="s">
        <v>38</v>
      </c>
      <c r="C64" s="10" t="s">
        <v>70</v>
      </c>
      <c r="D64" s="26"/>
      <c r="E64" s="139">
        <f>IF(D66&lt;&gt;"",2,IF(D65&lt;&gt;"",1,0))</f>
        <v>0</v>
      </c>
      <c r="F64" s="10"/>
      <c r="G64" s="26"/>
      <c r="H64" s="137">
        <f>IF(G66&lt;&gt;"",2,IF(G65&lt;&gt;"",1,0))</f>
        <v>0</v>
      </c>
    </row>
    <row r="65" spans="2:8" ht="12.75">
      <c r="B65" s="129"/>
      <c r="C65" s="10" t="s">
        <v>284</v>
      </c>
      <c r="D65" s="11"/>
      <c r="E65" s="132"/>
      <c r="F65" s="10"/>
      <c r="G65" s="11"/>
      <c r="H65" s="135"/>
    </row>
    <row r="66" spans="2:8" ht="13.5" thickBot="1">
      <c r="B66" s="129"/>
      <c r="C66" s="10" t="s">
        <v>285</v>
      </c>
      <c r="D66" s="11"/>
      <c r="E66" s="132"/>
      <c r="F66" s="69"/>
      <c r="G66" s="11"/>
      <c r="H66" s="135"/>
    </row>
    <row r="67" spans="2:8" ht="21" customHeight="1" thickBot="1">
      <c r="B67" s="155" t="s">
        <v>309</v>
      </c>
      <c r="C67" s="156"/>
      <c r="D67" s="71"/>
      <c r="E67" s="70"/>
      <c r="F67" s="70"/>
      <c r="G67" s="30"/>
      <c r="H67" s="31"/>
    </row>
    <row r="68" spans="1:8" ht="12.75">
      <c r="A68" s="72" t="s">
        <v>129</v>
      </c>
      <c r="B68" s="129" t="s">
        <v>2</v>
      </c>
      <c r="C68" s="10" t="s">
        <v>73</v>
      </c>
      <c r="D68" s="26"/>
      <c r="E68" s="139">
        <f>IF(D70&lt;&gt;"",2,IF(D69&lt;&gt;"",1,0))</f>
        <v>0</v>
      </c>
      <c r="F68" s="10"/>
      <c r="G68" s="26"/>
      <c r="H68" s="137">
        <f>IF(G70&lt;&gt;"",2,IF(G69&lt;&gt;"",1,0))</f>
        <v>0</v>
      </c>
    </row>
    <row r="69" spans="2:8" ht="12.75">
      <c r="B69" s="129"/>
      <c r="C69" s="10" t="s">
        <v>286</v>
      </c>
      <c r="D69" s="11"/>
      <c r="E69" s="132"/>
      <c r="F69" s="10"/>
      <c r="G69" s="11"/>
      <c r="H69" s="135"/>
    </row>
    <row r="70" spans="2:8" ht="13.5" thickBot="1">
      <c r="B70" s="129"/>
      <c r="C70" s="10" t="s">
        <v>287</v>
      </c>
      <c r="D70" s="11"/>
      <c r="E70" s="132"/>
      <c r="F70" s="69"/>
      <c r="G70" s="11"/>
      <c r="H70" s="135"/>
    </row>
    <row r="71" spans="1:8" ht="12.75">
      <c r="A71" s="72" t="s">
        <v>129</v>
      </c>
      <c r="B71" s="128" t="s">
        <v>288</v>
      </c>
      <c r="C71" s="7" t="s">
        <v>289</v>
      </c>
      <c r="D71" s="8"/>
      <c r="E71" s="131">
        <f>IF(D73&lt;&gt;"",2,IF(D72&lt;&gt;"",1,0))</f>
        <v>0</v>
      </c>
      <c r="F71" s="7"/>
      <c r="G71" s="8"/>
      <c r="H71" s="134">
        <f>IF(G73&lt;&gt;"",2,IF(G72&lt;&gt;"",1,0))</f>
        <v>0</v>
      </c>
    </row>
    <row r="72" spans="2:8" ht="22.5">
      <c r="B72" s="129"/>
      <c r="C72" s="10" t="s">
        <v>290</v>
      </c>
      <c r="D72" s="11"/>
      <c r="E72" s="132"/>
      <c r="F72" s="10"/>
      <c r="G72" s="11"/>
      <c r="H72" s="135"/>
    </row>
    <row r="73" spans="2:8" ht="13.5" thickBot="1">
      <c r="B73" s="130"/>
      <c r="C73" s="12" t="s">
        <v>291</v>
      </c>
      <c r="D73" s="13"/>
      <c r="E73" s="133"/>
      <c r="F73" s="68"/>
      <c r="G73" s="13"/>
      <c r="H73" s="136"/>
    </row>
    <row r="74" spans="1:8" ht="12.75">
      <c r="A74" s="72" t="s">
        <v>129</v>
      </c>
      <c r="B74" s="129" t="s">
        <v>4</v>
      </c>
      <c r="C74" s="10" t="s">
        <v>77</v>
      </c>
      <c r="D74" s="26"/>
      <c r="E74" s="139">
        <f>IF(D76&lt;&gt;"",2,IF(D75&lt;&gt;"",1,0))</f>
        <v>0</v>
      </c>
      <c r="F74" s="10"/>
      <c r="G74" s="26"/>
      <c r="H74" s="137">
        <f>IF(G76&lt;&gt;"",2,IF(G75&lt;&gt;"",1,0))</f>
        <v>0</v>
      </c>
    </row>
    <row r="75" spans="2:8" ht="12.75">
      <c r="B75" s="129"/>
      <c r="C75" s="10" t="s">
        <v>78</v>
      </c>
      <c r="D75" s="11"/>
      <c r="E75" s="132"/>
      <c r="F75" s="10"/>
      <c r="G75" s="11"/>
      <c r="H75" s="135"/>
    </row>
    <row r="76" spans="2:8" ht="13.5" thickBot="1">
      <c r="B76" s="129"/>
      <c r="C76" s="10" t="s">
        <v>79</v>
      </c>
      <c r="D76" s="11"/>
      <c r="E76" s="132"/>
      <c r="F76" s="69"/>
      <c r="G76" s="11"/>
      <c r="H76" s="135"/>
    </row>
    <row r="77" spans="1:8" ht="12.75">
      <c r="A77" s="72" t="s">
        <v>129</v>
      </c>
      <c r="B77" s="128" t="s">
        <v>5</v>
      </c>
      <c r="C77" s="7" t="s">
        <v>80</v>
      </c>
      <c r="D77" s="8"/>
      <c r="E77" s="131">
        <f>IF(D79&lt;&gt;"",2,IF(D78&lt;&gt;"",1,0))</f>
        <v>0</v>
      </c>
      <c r="F77" s="7"/>
      <c r="G77" s="8"/>
      <c r="H77" s="134">
        <f>IF(G79&lt;&gt;"",2,IF(G78&lt;&gt;"",1,0))</f>
        <v>0</v>
      </c>
    </row>
    <row r="78" spans="2:8" ht="12.75">
      <c r="B78" s="129"/>
      <c r="C78" s="10" t="s">
        <v>81</v>
      </c>
      <c r="D78" s="11"/>
      <c r="E78" s="132"/>
      <c r="F78" s="10"/>
      <c r="G78" s="11"/>
      <c r="H78" s="135"/>
    </row>
    <row r="79" spans="2:8" ht="13.5" thickBot="1">
      <c r="B79" s="130"/>
      <c r="C79" s="12" t="s">
        <v>82</v>
      </c>
      <c r="D79" s="13"/>
      <c r="E79" s="133"/>
      <c r="F79" s="68"/>
      <c r="G79" s="13"/>
      <c r="H79" s="136"/>
    </row>
    <row r="80" spans="1:8" ht="12.75">
      <c r="A80" s="72" t="s">
        <v>129</v>
      </c>
      <c r="B80" s="153" t="s">
        <v>3</v>
      </c>
      <c r="C80" s="1" t="s">
        <v>76</v>
      </c>
      <c r="D80" s="8"/>
      <c r="E80" s="131">
        <f>IF(D82&lt;&gt;"",2,IF(D81&lt;&gt;"",1,0))</f>
        <v>0</v>
      </c>
      <c r="F80" s="7"/>
      <c r="G80" s="8"/>
      <c r="H80" s="134">
        <f>IF(G82&lt;&gt;"",2,IF(G81&lt;&gt;"",1,0))</f>
        <v>0</v>
      </c>
    </row>
    <row r="81" spans="2:8" ht="12.75">
      <c r="B81" s="154"/>
      <c r="C81" s="2" t="s">
        <v>114</v>
      </c>
      <c r="D81" s="11"/>
      <c r="E81" s="132"/>
      <c r="F81" s="10"/>
      <c r="G81" s="11"/>
      <c r="H81" s="135"/>
    </row>
    <row r="82" spans="2:8" ht="13.5" thickBot="1">
      <c r="B82" s="159"/>
      <c r="C82" s="3" t="s">
        <v>115</v>
      </c>
      <c r="D82" s="13"/>
      <c r="E82" s="133"/>
      <c r="F82" s="14"/>
      <c r="G82" s="13"/>
      <c r="H82" s="136"/>
    </row>
    <row r="83" spans="1:8" ht="12.75">
      <c r="A83" s="72" t="s">
        <v>129</v>
      </c>
      <c r="B83" s="153" t="s">
        <v>131</v>
      </c>
      <c r="C83" s="1" t="s">
        <v>132</v>
      </c>
      <c r="D83" s="8"/>
      <c r="E83" s="131">
        <f>IF(D85&lt;&gt;"",2,IF(D84&lt;&gt;"",1,0))</f>
        <v>0</v>
      </c>
      <c r="F83" s="7"/>
      <c r="G83" s="8"/>
      <c r="H83" s="134">
        <f>IF(G85&lt;&gt;"",2,IF(G84&lt;&gt;"",1,0))</f>
        <v>0</v>
      </c>
    </row>
    <row r="84" spans="2:8" ht="12.75">
      <c r="B84" s="154"/>
      <c r="C84" s="2" t="s">
        <v>133</v>
      </c>
      <c r="D84" s="11"/>
      <c r="E84" s="132"/>
      <c r="F84" s="10"/>
      <c r="G84" s="11"/>
      <c r="H84" s="135"/>
    </row>
    <row r="85" spans="2:8" ht="13.5" thickBot="1">
      <c r="B85" s="159"/>
      <c r="C85" s="3" t="s">
        <v>134</v>
      </c>
      <c r="D85" s="13"/>
      <c r="E85" s="133"/>
      <c r="F85" s="14"/>
      <c r="G85" s="13"/>
      <c r="H85" s="136"/>
    </row>
    <row r="86" spans="1:8" ht="12.75">
      <c r="A86" s="72" t="s">
        <v>129</v>
      </c>
      <c r="B86" s="129" t="s">
        <v>39</v>
      </c>
      <c r="C86" s="10" t="s">
        <v>83</v>
      </c>
      <c r="D86" s="8"/>
      <c r="E86" s="131">
        <f>IF(D88&lt;&gt;"",2,IF(D87&lt;&gt;"",1,0))</f>
        <v>0</v>
      </c>
      <c r="F86" s="7"/>
      <c r="G86" s="8"/>
      <c r="H86" s="134">
        <f>IF(G88&lt;&gt;"",2,IF(G87&lt;&gt;"",1,0))</f>
        <v>0</v>
      </c>
    </row>
    <row r="87" spans="2:8" ht="12.75">
      <c r="B87" s="129"/>
      <c r="C87" s="10" t="s">
        <v>84</v>
      </c>
      <c r="D87" s="11"/>
      <c r="E87" s="132"/>
      <c r="F87" s="10"/>
      <c r="G87" s="11"/>
      <c r="H87" s="135"/>
    </row>
    <row r="88" spans="2:8" ht="13.5" thickBot="1">
      <c r="B88" s="129"/>
      <c r="C88" s="10" t="s">
        <v>116</v>
      </c>
      <c r="D88" s="13"/>
      <c r="E88" s="133"/>
      <c r="F88" s="14"/>
      <c r="G88" s="13"/>
      <c r="H88" s="136"/>
    </row>
    <row r="89" spans="1:8" ht="12.75">
      <c r="A89" s="72" t="s">
        <v>129</v>
      </c>
      <c r="B89" s="153" t="s">
        <v>40</v>
      </c>
      <c r="C89" s="1" t="s">
        <v>85</v>
      </c>
      <c r="D89" s="8"/>
      <c r="E89" s="131">
        <f>IF(D91&lt;&gt;"",2,IF(D90&lt;&gt;"",1,0))</f>
        <v>0</v>
      </c>
      <c r="F89" s="7"/>
      <c r="G89" s="8"/>
      <c r="H89" s="134">
        <f>IF(G91&lt;&gt;"",2,IF(G90&lt;&gt;"",1,0))</f>
        <v>0</v>
      </c>
    </row>
    <row r="90" spans="2:8" ht="12.75">
      <c r="B90" s="154"/>
      <c r="C90" s="2" t="s">
        <v>86</v>
      </c>
      <c r="D90" s="11"/>
      <c r="E90" s="132"/>
      <c r="F90" s="10"/>
      <c r="G90" s="11"/>
      <c r="H90" s="135"/>
    </row>
    <row r="91" spans="2:8" ht="13.5" thickBot="1">
      <c r="B91" s="159"/>
      <c r="C91" s="3" t="s">
        <v>87</v>
      </c>
      <c r="D91" s="13"/>
      <c r="E91" s="133"/>
      <c r="F91" s="14"/>
      <c r="G91" s="13"/>
      <c r="H91" s="136"/>
    </row>
    <row r="92" spans="1:10" ht="12.75">
      <c r="A92" s="72" t="s">
        <v>129</v>
      </c>
      <c r="B92" s="154" t="s">
        <v>135</v>
      </c>
      <c r="C92" s="2" t="s">
        <v>136</v>
      </c>
      <c r="D92" s="8"/>
      <c r="E92" s="131">
        <f>IF(D94&lt;&gt;"",2,IF(D93&lt;&gt;"",1,0))</f>
        <v>0</v>
      </c>
      <c r="F92" s="7"/>
      <c r="G92" s="8"/>
      <c r="H92" s="134">
        <f>IF(G94&lt;&gt;"",2,IF(G93&lt;&gt;"",1,0))</f>
        <v>0</v>
      </c>
      <c r="I92" s="46"/>
      <c r="J92" s="6"/>
    </row>
    <row r="93" spans="2:10" ht="12.75">
      <c r="B93" s="154"/>
      <c r="C93" s="2" t="s">
        <v>137</v>
      </c>
      <c r="D93" s="11"/>
      <c r="E93" s="132"/>
      <c r="F93" s="10"/>
      <c r="G93" s="11"/>
      <c r="H93" s="135"/>
      <c r="I93" s="46"/>
      <c r="J93" s="6"/>
    </row>
    <row r="94" spans="2:10" ht="12.75" customHeight="1" thickBot="1">
      <c r="B94" s="154"/>
      <c r="C94" s="2" t="s">
        <v>315</v>
      </c>
      <c r="D94" s="32"/>
      <c r="E94" s="140"/>
      <c r="F94" s="61"/>
      <c r="G94" s="32"/>
      <c r="H94" s="141"/>
      <c r="I94" s="46"/>
      <c r="J94" s="6"/>
    </row>
    <row r="95" spans="2:10" ht="21" thickBot="1">
      <c r="B95" s="157" t="s">
        <v>15</v>
      </c>
      <c r="C95" s="158"/>
      <c r="D95" s="63"/>
      <c r="E95" s="64"/>
      <c r="F95" s="65"/>
      <c r="G95" s="63"/>
      <c r="H95" s="66"/>
      <c r="I95" s="46"/>
      <c r="J95" s="6"/>
    </row>
    <row r="96" spans="1:14" ht="12.75">
      <c r="A96" s="72" t="s">
        <v>129</v>
      </c>
      <c r="B96" s="153" t="s">
        <v>1</v>
      </c>
      <c r="C96" s="1" t="s">
        <v>117</v>
      </c>
      <c r="D96" s="26"/>
      <c r="E96" s="139">
        <f>IF(D98&lt;&gt;"",2,IF(D97&lt;&gt;"",1,0))</f>
        <v>0</v>
      </c>
      <c r="F96" s="10"/>
      <c r="G96" s="26"/>
      <c r="H96" s="137">
        <f>IF(G98&lt;&gt;"",2,IF(G97&lt;&gt;"",1,0))</f>
        <v>0</v>
      </c>
      <c r="I96" s="46"/>
      <c r="J96" s="6"/>
      <c r="M96" s="111" t="s">
        <v>9</v>
      </c>
      <c r="N96" s="113"/>
    </row>
    <row r="97" spans="2:14" ht="12.75">
      <c r="B97" s="154"/>
      <c r="C97" s="2" t="s">
        <v>88</v>
      </c>
      <c r="D97" s="11"/>
      <c r="E97" s="132"/>
      <c r="F97" s="10"/>
      <c r="G97" s="11"/>
      <c r="H97" s="135"/>
      <c r="I97" s="46"/>
      <c r="J97" s="6"/>
      <c r="M97" s="111" t="s">
        <v>12</v>
      </c>
      <c r="N97" s="113"/>
    </row>
    <row r="98" spans="2:14" ht="13.5" thickBot="1">
      <c r="B98" s="154"/>
      <c r="C98" s="2" t="s">
        <v>118</v>
      </c>
      <c r="D98" s="11"/>
      <c r="E98" s="132"/>
      <c r="F98" s="69"/>
      <c r="G98" s="11"/>
      <c r="H98" s="135"/>
      <c r="I98" s="46"/>
      <c r="J98" s="6"/>
      <c r="N98" s="113"/>
    </row>
    <row r="99" spans="2:26" ht="30.75" thickBot="1">
      <c r="B99" s="33" t="s">
        <v>16</v>
      </c>
      <c r="C99" s="34" t="str">
        <f>IF(E99&lt;P109,"ACCEPTABLE",IF(E99&lt;P110,"CAUTION","HIGH RISK"))</f>
        <v>ACCEPTABLE</v>
      </c>
      <c r="D99" s="35"/>
      <c r="E99" s="36">
        <f>SUM(E10:E98)</f>
        <v>0</v>
      </c>
      <c r="F99" s="37" t="str">
        <f>IF(H99&lt;P109,"ACCEPTABLE",IF(H99&lt;P110,"CAUTION","HIGH RISK"))</f>
        <v>ACCEPTABLE</v>
      </c>
      <c r="G99" s="35"/>
      <c r="H99" s="38">
        <f>SUM(H10:H98)</f>
        <v>0</v>
      </c>
      <c r="I99" s="46"/>
      <c r="J99" s="6"/>
      <c r="N99" s="113"/>
      <c r="O99" s="111">
        <f>E100</f>
        <v>28</v>
      </c>
      <c r="Q99" s="113" t="s">
        <v>121</v>
      </c>
      <c r="R99" s="111" t="s">
        <v>122</v>
      </c>
      <c r="T99" s="111" t="s">
        <v>123</v>
      </c>
      <c r="V99" s="111" t="s">
        <v>124</v>
      </c>
      <c r="W99" s="111" t="s">
        <v>125</v>
      </c>
      <c r="X99" s="111" t="s">
        <v>127</v>
      </c>
      <c r="Y99" s="111" t="s">
        <v>128</v>
      </c>
      <c r="Z99" s="111">
        <f>LOOKUP(X124,X100:X150)</f>
      </c>
    </row>
    <row r="100" spans="2:25" ht="12.75" customHeight="1" thickBot="1">
      <c r="B100" s="39" t="s">
        <v>17</v>
      </c>
      <c r="C100" s="40"/>
      <c r="D100" s="41"/>
      <c r="E100" s="42">
        <f>COUNT(E9:E98)</f>
        <v>28</v>
      </c>
      <c r="F100" s="43"/>
      <c r="G100" s="44"/>
      <c r="H100" s="45">
        <f>COUNT(H9:H98)</f>
        <v>28</v>
      </c>
      <c r="I100" s="46"/>
      <c r="J100" s="6"/>
      <c r="N100" s="113"/>
      <c r="O100" s="111">
        <f>O99*2</f>
        <v>56</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2:25" ht="18.75" thickBot="1">
      <c r="B101" s="47" t="s">
        <v>130</v>
      </c>
      <c r="C101" s="48"/>
      <c r="D101" s="49"/>
      <c r="E101" s="50">
        <f>E100-COUNTA(D9:D98)</f>
        <v>28</v>
      </c>
      <c r="F101" s="51"/>
      <c r="G101" s="52"/>
      <c r="H101" s="53">
        <f>H100-COUNTA(G9:G98)</f>
        <v>28</v>
      </c>
      <c r="N101" s="113"/>
      <c r="Q101" s="113">
        <v>0.02</v>
      </c>
      <c r="R101" s="114">
        <f t="shared" si="0"/>
        <v>1.12</v>
      </c>
      <c r="T101" s="111">
        <f t="shared" si="1"/>
        <v>5.0224</v>
      </c>
      <c r="U101" s="114"/>
      <c r="V101" s="111">
        <f t="shared" si="2"/>
      </c>
      <c r="W101" s="111">
        <f t="shared" si="3"/>
      </c>
      <c r="X101" s="111">
        <f aca="true" t="shared" si="4" ref="X101:X150">IF(AND($P$109&gt;R101,$P$109&lt;=R102),$O$100+5,"")</f>
      </c>
      <c r="Y101" s="111">
        <f aca="true" t="shared" si="5" ref="Y101:Y150">IF(AND($P$110&gt;R101,$P$110&lt;=R102),$O$100+5,"")</f>
      </c>
    </row>
    <row r="102" spans="1:25" ht="12.75">
      <c r="A102" s="81"/>
      <c r="M102" s="111" t="s">
        <v>10</v>
      </c>
      <c r="N102" s="113"/>
      <c r="Q102" s="113">
        <v>0.04</v>
      </c>
      <c r="R102" s="114">
        <f t="shared" si="0"/>
        <v>2.24</v>
      </c>
      <c r="T102" s="111">
        <f t="shared" si="1"/>
        <v>5.0896</v>
      </c>
      <c r="U102" s="114"/>
      <c r="V102" s="111">
        <f t="shared" si="2"/>
      </c>
      <c r="W102" s="111">
        <f t="shared" si="3"/>
      </c>
      <c r="X102" s="111">
        <f t="shared" si="4"/>
      </c>
      <c r="Y102" s="111">
        <f t="shared" si="5"/>
      </c>
    </row>
    <row r="103" spans="1:25" ht="20.25">
      <c r="A103" s="81"/>
      <c r="B103" s="54"/>
      <c r="C103" s="55"/>
      <c r="D103" s="56"/>
      <c r="E103" s="46"/>
      <c r="F103" s="46"/>
      <c r="G103" s="138"/>
      <c r="H103" s="46"/>
      <c r="M103" s="111" t="s">
        <v>11</v>
      </c>
      <c r="N103" s="113"/>
      <c r="Q103" s="113">
        <v>0.06</v>
      </c>
      <c r="R103" s="114">
        <f t="shared" si="0"/>
        <v>3.36</v>
      </c>
      <c r="T103" s="111">
        <f t="shared" si="1"/>
        <v>5.2016</v>
      </c>
      <c r="U103" s="114"/>
      <c r="V103" s="111">
        <f t="shared" si="2"/>
      </c>
      <c r="W103" s="111">
        <f t="shared" si="3"/>
      </c>
      <c r="X103" s="111">
        <f t="shared" si="4"/>
      </c>
      <c r="Y103" s="111">
        <f t="shared" si="5"/>
      </c>
    </row>
    <row r="104" spans="1:25" ht="20.25">
      <c r="A104" s="81"/>
      <c r="B104" s="54"/>
      <c r="C104" s="55"/>
      <c r="D104" s="56"/>
      <c r="E104" s="46"/>
      <c r="F104" s="46"/>
      <c r="G104" s="138"/>
      <c r="H104" s="46"/>
      <c r="N104" s="113"/>
      <c r="Q104" s="113">
        <v>0.08</v>
      </c>
      <c r="R104" s="114">
        <f t="shared" si="0"/>
        <v>4.48</v>
      </c>
      <c r="T104" s="111">
        <f t="shared" si="1"/>
        <v>5.3584</v>
      </c>
      <c r="U104" s="114"/>
      <c r="V104" s="111">
        <f t="shared" si="2"/>
      </c>
      <c r="W104" s="111">
        <f t="shared" si="3"/>
      </c>
      <c r="X104" s="111">
        <f t="shared" si="4"/>
      </c>
      <c r="Y104" s="111">
        <f t="shared" si="5"/>
      </c>
    </row>
    <row r="105" spans="1:25" ht="20.25">
      <c r="A105" s="81"/>
      <c r="B105" s="54"/>
      <c r="C105" s="55"/>
      <c r="D105" s="56"/>
      <c r="E105" s="46"/>
      <c r="F105" s="46"/>
      <c r="G105" s="138"/>
      <c r="H105" s="46"/>
      <c r="M105" s="111" t="s">
        <v>126</v>
      </c>
      <c r="N105" s="113"/>
      <c r="O105" s="111">
        <f>E99</f>
        <v>0</v>
      </c>
      <c r="Q105" s="113">
        <v>0.1</v>
      </c>
      <c r="R105" s="114">
        <f t="shared" si="0"/>
        <v>5.6000000000000005</v>
      </c>
      <c r="T105" s="111">
        <f t="shared" si="1"/>
        <v>5.5600000000000005</v>
      </c>
      <c r="U105" s="114"/>
      <c r="V105" s="111">
        <f t="shared" si="2"/>
      </c>
      <c r="W105" s="111">
        <f t="shared" si="3"/>
      </c>
      <c r="X105" s="111">
        <f t="shared" si="4"/>
      </c>
      <c r="Y105" s="111">
        <f t="shared" si="5"/>
      </c>
    </row>
    <row r="106" spans="2:25" ht="12.75">
      <c r="B106" s="57"/>
      <c r="C106" s="46"/>
      <c r="D106" s="58"/>
      <c r="E106" s="46"/>
      <c r="F106" s="46"/>
      <c r="G106" s="58"/>
      <c r="H106" s="46"/>
      <c r="M106" s="111" t="s">
        <v>119</v>
      </c>
      <c r="N106" s="113"/>
      <c r="O106" s="111">
        <f>H99</f>
        <v>0</v>
      </c>
      <c r="Q106" s="113">
        <v>0.12</v>
      </c>
      <c r="R106" s="114">
        <f t="shared" si="0"/>
        <v>6.72</v>
      </c>
      <c r="T106" s="111">
        <f t="shared" si="1"/>
        <v>5.8064</v>
      </c>
      <c r="U106" s="114"/>
      <c r="V106" s="111">
        <f t="shared" si="2"/>
      </c>
      <c r="W106" s="111">
        <f t="shared" si="3"/>
      </c>
      <c r="X106" s="111">
        <f t="shared" si="4"/>
      </c>
      <c r="Y106" s="111">
        <f t="shared" si="5"/>
      </c>
    </row>
    <row r="107" spans="2:25" ht="12.75">
      <c r="B107" s="59"/>
      <c r="C107" s="46"/>
      <c r="D107" s="58"/>
      <c r="E107" s="46"/>
      <c r="F107" s="46"/>
      <c r="G107" s="58"/>
      <c r="H107" s="46"/>
      <c r="M107" s="111" t="s">
        <v>120</v>
      </c>
      <c r="N107" s="113"/>
      <c r="Q107" s="113">
        <v>0.14</v>
      </c>
      <c r="R107" s="114">
        <f t="shared" si="0"/>
        <v>7.840000000000001</v>
      </c>
      <c r="T107" s="111">
        <f t="shared" si="1"/>
        <v>6.0976</v>
      </c>
      <c r="U107" s="114"/>
      <c r="V107" s="111">
        <f t="shared" si="2"/>
      </c>
      <c r="W107" s="111">
        <f t="shared" si="3"/>
      </c>
      <c r="X107" s="111">
        <f t="shared" si="4"/>
      </c>
      <c r="Y107" s="111">
        <f t="shared" si="5"/>
      </c>
    </row>
    <row r="108" spans="2:25" ht="12.75">
      <c r="B108" s="46"/>
      <c r="C108" s="46"/>
      <c r="D108" s="58"/>
      <c r="E108" s="46"/>
      <c r="F108" s="46"/>
      <c r="G108" s="58"/>
      <c r="H108" s="46"/>
      <c r="N108" s="113"/>
      <c r="Q108" s="113">
        <v>0.16</v>
      </c>
      <c r="R108" s="114">
        <f t="shared" si="0"/>
        <v>8.96</v>
      </c>
      <c r="T108" s="111">
        <f t="shared" si="1"/>
        <v>6.4336</v>
      </c>
      <c r="U108" s="114"/>
      <c r="V108" s="111">
        <f t="shared" si="2"/>
      </c>
      <c r="W108" s="111">
        <f t="shared" si="3"/>
      </c>
      <c r="X108" s="111">
        <f t="shared" si="4"/>
      </c>
      <c r="Y108" s="111">
        <f t="shared" si="5"/>
      </c>
    </row>
    <row r="109" spans="2:25" ht="12.75">
      <c r="B109" s="60"/>
      <c r="N109" s="113"/>
      <c r="O109" s="111">
        <v>20</v>
      </c>
      <c r="P109" s="111">
        <f>$O$100*$O$109/100</f>
        <v>11.2</v>
      </c>
      <c r="Q109" s="113">
        <v>0.18</v>
      </c>
      <c r="R109" s="114">
        <f t="shared" si="0"/>
        <v>10.08</v>
      </c>
      <c r="T109" s="111">
        <f t="shared" si="1"/>
        <v>6.8144</v>
      </c>
      <c r="U109" s="114"/>
      <c r="V109" s="111">
        <f t="shared" si="2"/>
      </c>
      <c r="W109" s="111">
        <f t="shared" si="3"/>
      </c>
      <c r="X109" s="111">
        <f t="shared" si="4"/>
        <v>61</v>
      </c>
      <c r="Y109" s="111">
        <f t="shared" si="5"/>
      </c>
    </row>
    <row r="110" spans="2:25" ht="12.75">
      <c r="B110" s="60"/>
      <c r="N110" s="113"/>
      <c r="O110" s="111">
        <v>40</v>
      </c>
      <c r="P110" s="111">
        <f>$O$100*$O$110/100</f>
        <v>22.4</v>
      </c>
      <c r="Q110" s="113">
        <v>0.2</v>
      </c>
      <c r="R110" s="114">
        <f t="shared" si="0"/>
        <v>11.200000000000001</v>
      </c>
      <c r="T110" s="111">
        <f t="shared" si="1"/>
        <v>7.24</v>
      </c>
      <c r="U110" s="114"/>
      <c r="V110" s="111">
        <f t="shared" si="2"/>
      </c>
      <c r="W110" s="111">
        <f t="shared" si="3"/>
      </c>
      <c r="X110" s="111">
        <f t="shared" si="4"/>
      </c>
      <c r="Y110" s="111">
        <f t="shared" si="5"/>
      </c>
    </row>
    <row r="111" spans="2:25" ht="12.75">
      <c r="B111" s="60"/>
      <c r="M111" s="111" t="str">
        <f>IF(E99&lt;P109,"CAUTION",22)</f>
        <v>CAUTION</v>
      </c>
      <c r="N111" s="113"/>
      <c r="Q111" s="113">
        <v>0.22</v>
      </c>
      <c r="R111" s="114">
        <f t="shared" si="0"/>
        <v>12.32</v>
      </c>
      <c r="T111" s="111">
        <f t="shared" si="1"/>
        <v>7.7104</v>
      </c>
      <c r="U111" s="114"/>
      <c r="V111" s="111">
        <f t="shared" si="2"/>
      </c>
      <c r="W111" s="111">
        <f t="shared" si="3"/>
      </c>
      <c r="X111" s="111">
        <f t="shared" si="4"/>
      </c>
      <c r="Y111" s="111">
        <f t="shared" si="5"/>
      </c>
    </row>
    <row r="112" spans="14:25" ht="12.75">
      <c r="N112" s="113"/>
      <c r="Q112" s="113">
        <v>0.24</v>
      </c>
      <c r="R112" s="114">
        <f t="shared" si="0"/>
        <v>13.44</v>
      </c>
      <c r="T112" s="111">
        <f t="shared" si="1"/>
        <v>8.2256</v>
      </c>
      <c r="U112" s="114"/>
      <c r="V112" s="111">
        <f t="shared" si="2"/>
      </c>
      <c r="W112" s="111">
        <f t="shared" si="3"/>
      </c>
      <c r="X112" s="111">
        <f t="shared" si="4"/>
      </c>
      <c r="Y112" s="111">
        <f t="shared" si="5"/>
      </c>
    </row>
    <row r="113" spans="14:25" ht="12.75">
      <c r="N113" s="113"/>
      <c r="Q113" s="113">
        <v>0.26</v>
      </c>
      <c r="R113" s="114">
        <f t="shared" si="0"/>
        <v>14.56</v>
      </c>
      <c r="T113" s="111">
        <f t="shared" si="1"/>
        <v>8.7856</v>
      </c>
      <c r="U113" s="114"/>
      <c r="V113" s="111">
        <f t="shared" si="2"/>
      </c>
      <c r="W113" s="111">
        <f t="shared" si="3"/>
      </c>
      <c r="X113" s="111">
        <f t="shared" si="4"/>
      </c>
      <c r="Y113" s="111">
        <f t="shared" si="5"/>
      </c>
    </row>
    <row r="114" spans="14:25" ht="12.75">
      <c r="N114" s="113"/>
      <c r="Q114" s="113">
        <v>0.28</v>
      </c>
      <c r="R114" s="114">
        <f t="shared" si="0"/>
        <v>15.680000000000001</v>
      </c>
      <c r="T114" s="111">
        <f t="shared" si="1"/>
        <v>9.3904</v>
      </c>
      <c r="U114" s="114"/>
      <c r="V114" s="111">
        <f t="shared" si="2"/>
      </c>
      <c r="W114" s="111">
        <f t="shared" si="3"/>
      </c>
      <c r="X114" s="111">
        <f t="shared" si="4"/>
      </c>
      <c r="Y114" s="111">
        <f t="shared" si="5"/>
      </c>
    </row>
    <row r="115" spans="14:25" ht="12.75">
      <c r="N115" s="113"/>
      <c r="Q115" s="113">
        <v>0.3</v>
      </c>
      <c r="R115" s="114">
        <f t="shared" si="0"/>
        <v>16.8</v>
      </c>
      <c r="T115" s="111">
        <f t="shared" si="1"/>
        <v>10.04</v>
      </c>
      <c r="U115" s="114"/>
      <c r="V115" s="111">
        <f t="shared" si="2"/>
      </c>
      <c r="W115" s="111">
        <f t="shared" si="3"/>
      </c>
      <c r="X115" s="111">
        <f t="shared" si="4"/>
      </c>
      <c r="Y115" s="111">
        <f t="shared" si="5"/>
      </c>
    </row>
    <row r="116" spans="14:25" ht="12.75">
      <c r="N116" s="113"/>
      <c r="Q116" s="113">
        <v>0.32</v>
      </c>
      <c r="R116" s="114">
        <f t="shared" si="0"/>
        <v>17.92</v>
      </c>
      <c r="T116" s="111">
        <f t="shared" si="1"/>
        <v>10.7344</v>
      </c>
      <c r="U116" s="114"/>
      <c r="V116" s="111">
        <f t="shared" si="2"/>
      </c>
      <c r="W116" s="111">
        <f t="shared" si="3"/>
      </c>
      <c r="X116" s="111">
        <f t="shared" si="4"/>
      </c>
      <c r="Y116" s="111">
        <f t="shared" si="5"/>
      </c>
    </row>
    <row r="117" spans="14:25" ht="12.75">
      <c r="N117" s="113"/>
      <c r="Q117" s="113">
        <v>0.34</v>
      </c>
      <c r="R117" s="114">
        <f t="shared" si="0"/>
        <v>19.040000000000003</v>
      </c>
      <c r="T117" s="111">
        <f t="shared" si="1"/>
        <v>11.473600000000001</v>
      </c>
      <c r="U117" s="114"/>
      <c r="V117" s="111">
        <f t="shared" si="2"/>
      </c>
      <c r="W117" s="111">
        <f t="shared" si="3"/>
      </c>
      <c r="X117" s="111">
        <f t="shared" si="4"/>
      </c>
      <c r="Y117" s="111">
        <f t="shared" si="5"/>
      </c>
    </row>
    <row r="118" spans="14:25" ht="12.75">
      <c r="N118" s="113"/>
      <c r="Q118" s="113">
        <v>0.36</v>
      </c>
      <c r="R118" s="114">
        <f t="shared" si="0"/>
        <v>20.16</v>
      </c>
      <c r="T118" s="111">
        <f t="shared" si="1"/>
        <v>12.2576</v>
      </c>
      <c r="U118" s="114"/>
      <c r="V118" s="111">
        <f t="shared" si="2"/>
      </c>
      <c r="W118" s="111">
        <f t="shared" si="3"/>
      </c>
      <c r="X118" s="111">
        <f t="shared" si="4"/>
      </c>
      <c r="Y118" s="111">
        <f t="shared" si="5"/>
      </c>
    </row>
    <row r="119" spans="14:25" ht="12.75">
      <c r="N119" s="113"/>
      <c r="Q119" s="113">
        <v>0.38</v>
      </c>
      <c r="R119" s="114">
        <f t="shared" si="0"/>
        <v>21.28</v>
      </c>
      <c r="T119" s="111">
        <f t="shared" si="1"/>
        <v>13.0864</v>
      </c>
      <c r="U119" s="114"/>
      <c r="V119" s="111">
        <f t="shared" si="2"/>
      </c>
      <c r="W119" s="111">
        <f t="shared" si="3"/>
      </c>
      <c r="X119" s="111">
        <f t="shared" si="4"/>
      </c>
      <c r="Y119" s="111">
        <f t="shared" si="5"/>
        <v>61</v>
      </c>
    </row>
    <row r="120" spans="14:25" ht="12.75">
      <c r="N120" s="113"/>
      <c r="Q120" s="113">
        <v>0.4</v>
      </c>
      <c r="R120" s="114">
        <f t="shared" si="0"/>
        <v>22.400000000000002</v>
      </c>
      <c r="T120" s="111">
        <f t="shared" si="1"/>
        <v>13.96</v>
      </c>
      <c r="U120" s="114"/>
      <c r="V120" s="111">
        <f t="shared" si="2"/>
      </c>
      <c r="W120" s="111">
        <f t="shared" si="3"/>
      </c>
      <c r="X120" s="111">
        <f t="shared" si="4"/>
      </c>
      <c r="Y120" s="111">
        <f t="shared" si="5"/>
      </c>
    </row>
    <row r="121" spans="14:25" ht="12.75">
      <c r="N121" s="113"/>
      <c r="Q121" s="113">
        <v>0.42</v>
      </c>
      <c r="R121" s="114">
        <f t="shared" si="0"/>
        <v>23.52</v>
      </c>
      <c r="T121" s="111">
        <f t="shared" si="1"/>
        <v>14.8784</v>
      </c>
      <c r="U121" s="114"/>
      <c r="V121" s="111">
        <f t="shared" si="2"/>
      </c>
      <c r="W121" s="111">
        <f t="shared" si="3"/>
      </c>
      <c r="X121" s="111">
        <f t="shared" si="4"/>
      </c>
      <c r="Y121" s="111">
        <f t="shared" si="5"/>
      </c>
    </row>
    <row r="122" spans="14:25" ht="12.75">
      <c r="N122" s="113"/>
      <c r="Q122" s="113">
        <v>0.44</v>
      </c>
      <c r="R122" s="114">
        <f t="shared" si="0"/>
        <v>24.64</v>
      </c>
      <c r="T122" s="111">
        <f t="shared" si="1"/>
        <v>15.8416</v>
      </c>
      <c r="U122" s="114"/>
      <c r="V122" s="111">
        <f t="shared" si="2"/>
      </c>
      <c r="W122" s="111">
        <f t="shared" si="3"/>
      </c>
      <c r="X122" s="111">
        <f t="shared" si="4"/>
      </c>
      <c r="Y122" s="111">
        <f t="shared" si="5"/>
      </c>
    </row>
    <row r="123" spans="14:25" ht="12.75">
      <c r="N123" s="113"/>
      <c r="Q123" s="113">
        <v>0.46</v>
      </c>
      <c r="R123" s="114">
        <f t="shared" si="0"/>
        <v>25.76</v>
      </c>
      <c r="T123" s="111">
        <f t="shared" si="1"/>
        <v>16.849600000000002</v>
      </c>
      <c r="U123" s="114"/>
      <c r="V123" s="111">
        <f t="shared" si="2"/>
      </c>
      <c r="W123" s="111">
        <f t="shared" si="3"/>
      </c>
      <c r="X123" s="111">
        <f t="shared" si="4"/>
      </c>
      <c r="Y123" s="111">
        <f t="shared" si="5"/>
      </c>
    </row>
    <row r="124" spans="14:25" ht="12.75">
      <c r="N124" s="113"/>
      <c r="Q124" s="113">
        <v>0.48</v>
      </c>
      <c r="R124" s="114">
        <f t="shared" si="0"/>
        <v>26.88</v>
      </c>
      <c r="T124" s="111">
        <f t="shared" si="1"/>
        <v>17.9024</v>
      </c>
      <c r="U124" s="114"/>
      <c r="V124" s="111">
        <f t="shared" si="2"/>
      </c>
      <c r="W124" s="111">
        <f t="shared" si="3"/>
      </c>
      <c r="X124" s="111">
        <f t="shared" si="4"/>
      </c>
      <c r="Y124" s="111">
        <f t="shared" si="5"/>
      </c>
    </row>
    <row r="125" spans="14:25" ht="12.75">
      <c r="N125" s="113"/>
      <c r="Q125" s="113">
        <v>0.5</v>
      </c>
      <c r="R125" s="114">
        <f t="shared" si="0"/>
        <v>28</v>
      </c>
      <c r="T125" s="111">
        <f t="shared" si="1"/>
        <v>19</v>
      </c>
      <c r="U125" s="114"/>
      <c r="V125" s="111">
        <f t="shared" si="2"/>
      </c>
      <c r="W125" s="111">
        <f t="shared" si="3"/>
      </c>
      <c r="X125" s="111">
        <f t="shared" si="4"/>
      </c>
      <c r="Y125" s="111">
        <f t="shared" si="5"/>
      </c>
    </row>
    <row r="126" spans="14:25" ht="12.75">
      <c r="N126" s="113"/>
      <c r="Q126" s="113">
        <v>0.52</v>
      </c>
      <c r="R126" s="114">
        <f t="shared" si="0"/>
        <v>29.12</v>
      </c>
      <c r="T126" s="111">
        <f t="shared" si="1"/>
        <v>20.142400000000002</v>
      </c>
      <c r="U126" s="114"/>
      <c r="V126" s="111">
        <f t="shared" si="2"/>
      </c>
      <c r="W126" s="111">
        <f t="shared" si="3"/>
      </c>
      <c r="X126" s="111">
        <f t="shared" si="4"/>
      </c>
      <c r="Y126" s="111">
        <f t="shared" si="5"/>
      </c>
    </row>
    <row r="127" spans="14:25" ht="12.75">
      <c r="N127" s="113"/>
      <c r="Q127" s="113">
        <v>0.54</v>
      </c>
      <c r="R127" s="114">
        <f t="shared" si="0"/>
        <v>30.240000000000002</v>
      </c>
      <c r="T127" s="111">
        <f t="shared" si="1"/>
        <v>21.329600000000003</v>
      </c>
      <c r="U127" s="114"/>
      <c r="V127" s="111">
        <f t="shared" si="2"/>
      </c>
      <c r="W127" s="111">
        <f t="shared" si="3"/>
      </c>
      <c r="X127" s="111">
        <f t="shared" si="4"/>
      </c>
      <c r="Y127" s="111">
        <f t="shared" si="5"/>
      </c>
    </row>
    <row r="128" spans="14:25" ht="12.75">
      <c r="N128" s="113"/>
      <c r="Q128" s="113">
        <v>0.56</v>
      </c>
      <c r="R128" s="114">
        <f t="shared" si="0"/>
        <v>31.360000000000003</v>
      </c>
      <c r="T128" s="111">
        <f t="shared" si="1"/>
        <v>22.561600000000002</v>
      </c>
      <c r="U128" s="114"/>
      <c r="V128" s="111">
        <f t="shared" si="2"/>
      </c>
      <c r="W128" s="111">
        <f t="shared" si="3"/>
      </c>
      <c r="X128" s="111">
        <f t="shared" si="4"/>
      </c>
      <c r="Y128" s="111">
        <f t="shared" si="5"/>
      </c>
    </row>
    <row r="129" spans="14:25" ht="12.75">
      <c r="N129" s="113"/>
      <c r="Q129" s="113">
        <v>0.58</v>
      </c>
      <c r="R129" s="114">
        <f t="shared" si="0"/>
        <v>32.48</v>
      </c>
      <c r="T129" s="111">
        <f t="shared" si="1"/>
        <v>23.8384</v>
      </c>
      <c r="U129" s="114"/>
      <c r="V129" s="111">
        <f t="shared" si="2"/>
      </c>
      <c r="W129" s="111">
        <f t="shared" si="3"/>
      </c>
      <c r="X129" s="111">
        <f t="shared" si="4"/>
      </c>
      <c r="Y129" s="111">
        <f t="shared" si="5"/>
      </c>
    </row>
    <row r="130" spans="14:25" ht="12.75">
      <c r="N130" s="113"/>
      <c r="Q130" s="113">
        <v>0.6</v>
      </c>
      <c r="R130" s="114">
        <f t="shared" si="0"/>
        <v>33.6</v>
      </c>
      <c r="T130" s="111">
        <f t="shared" si="1"/>
        <v>25.16</v>
      </c>
      <c r="U130" s="114"/>
      <c r="V130" s="111">
        <f t="shared" si="2"/>
      </c>
      <c r="W130" s="111">
        <f t="shared" si="3"/>
      </c>
      <c r="X130" s="111">
        <f t="shared" si="4"/>
      </c>
      <c r="Y130" s="111">
        <f t="shared" si="5"/>
      </c>
    </row>
    <row r="131" spans="14:25" ht="12.75">
      <c r="N131" s="113"/>
      <c r="Q131" s="113">
        <v>0.62</v>
      </c>
      <c r="R131" s="114">
        <f t="shared" si="0"/>
        <v>34.72</v>
      </c>
      <c r="T131" s="111">
        <f t="shared" si="1"/>
        <v>26.526400000000002</v>
      </c>
      <c r="U131" s="114"/>
      <c r="V131" s="111">
        <f t="shared" si="2"/>
      </c>
      <c r="W131" s="111">
        <f t="shared" si="3"/>
      </c>
      <c r="X131" s="111">
        <f t="shared" si="4"/>
      </c>
      <c r="Y131" s="111">
        <f t="shared" si="5"/>
      </c>
    </row>
    <row r="132" spans="14:25" ht="12.75">
      <c r="N132" s="113"/>
      <c r="Q132" s="113">
        <v>0.64</v>
      </c>
      <c r="R132" s="114">
        <f t="shared" si="0"/>
        <v>35.84</v>
      </c>
      <c r="T132" s="111">
        <f t="shared" si="1"/>
        <v>27.9376</v>
      </c>
      <c r="U132" s="114"/>
      <c r="V132" s="111">
        <f t="shared" si="2"/>
      </c>
      <c r="W132" s="111">
        <f t="shared" si="3"/>
      </c>
      <c r="X132" s="111">
        <f t="shared" si="4"/>
      </c>
      <c r="Y132" s="111">
        <f t="shared" si="5"/>
      </c>
    </row>
    <row r="133" spans="14:25" ht="12.75">
      <c r="N133" s="113"/>
      <c r="Q133" s="113">
        <v>0.66</v>
      </c>
      <c r="R133" s="114">
        <f t="shared" si="0"/>
        <v>36.96</v>
      </c>
      <c r="T133" s="111">
        <f t="shared" si="1"/>
        <v>29.393600000000003</v>
      </c>
      <c r="U133" s="114"/>
      <c r="V133" s="111">
        <f t="shared" si="2"/>
      </c>
      <c r="W133" s="111">
        <f t="shared" si="3"/>
      </c>
      <c r="X133" s="111">
        <f t="shared" si="4"/>
      </c>
      <c r="Y133" s="111">
        <f t="shared" si="5"/>
      </c>
    </row>
    <row r="134" spans="14:25" ht="12.75">
      <c r="N134" s="113"/>
      <c r="Q134" s="113">
        <v>0.68</v>
      </c>
      <c r="R134" s="114">
        <f t="shared" si="0"/>
        <v>38.080000000000005</v>
      </c>
      <c r="T134" s="111">
        <f t="shared" si="1"/>
        <v>30.894400000000005</v>
      </c>
      <c r="U134" s="114"/>
      <c r="V134" s="111">
        <f t="shared" si="2"/>
      </c>
      <c r="W134" s="111">
        <f t="shared" si="3"/>
      </c>
      <c r="X134" s="111">
        <f t="shared" si="4"/>
      </c>
      <c r="Y134" s="111">
        <f t="shared" si="5"/>
      </c>
    </row>
    <row r="135" spans="14:25" ht="12.75">
      <c r="N135" s="113"/>
      <c r="Q135" s="113">
        <v>0.7</v>
      </c>
      <c r="R135" s="114">
        <f t="shared" si="0"/>
        <v>39.199999999999996</v>
      </c>
      <c r="T135" s="111">
        <f t="shared" si="1"/>
        <v>32.44</v>
      </c>
      <c r="U135" s="114"/>
      <c r="V135" s="111">
        <f t="shared" si="2"/>
      </c>
      <c r="W135" s="111">
        <f t="shared" si="3"/>
      </c>
      <c r="X135" s="111">
        <f t="shared" si="4"/>
      </c>
      <c r="Y135" s="111">
        <f t="shared" si="5"/>
      </c>
    </row>
    <row r="136" spans="14:25" ht="12.75">
      <c r="N136" s="113"/>
      <c r="Q136" s="113">
        <v>0.72</v>
      </c>
      <c r="R136" s="114">
        <f t="shared" si="0"/>
        <v>40.32</v>
      </c>
      <c r="T136" s="111">
        <f t="shared" si="1"/>
        <v>34.0304</v>
      </c>
      <c r="U136" s="114"/>
      <c r="V136" s="111">
        <f t="shared" si="2"/>
      </c>
      <c r="W136" s="111">
        <f t="shared" si="3"/>
      </c>
      <c r="X136" s="111">
        <f t="shared" si="4"/>
      </c>
      <c r="Y136" s="111">
        <f t="shared" si="5"/>
      </c>
    </row>
    <row r="137" spans="14:25" ht="12.75">
      <c r="N137" s="113"/>
      <c r="Q137" s="113">
        <v>0.74</v>
      </c>
      <c r="R137" s="114">
        <f t="shared" si="0"/>
        <v>41.44</v>
      </c>
      <c r="T137" s="111">
        <f t="shared" si="1"/>
        <v>35.6656</v>
      </c>
      <c r="U137" s="114"/>
      <c r="V137" s="111">
        <f t="shared" si="2"/>
      </c>
      <c r="W137" s="111">
        <f t="shared" si="3"/>
      </c>
      <c r="X137" s="111">
        <f t="shared" si="4"/>
      </c>
      <c r="Y137" s="111">
        <f t="shared" si="5"/>
      </c>
    </row>
    <row r="138" spans="14:25" ht="12.75">
      <c r="N138" s="113"/>
      <c r="Q138" s="113">
        <v>0.76</v>
      </c>
      <c r="R138" s="114">
        <f t="shared" si="0"/>
        <v>42.56</v>
      </c>
      <c r="T138" s="111">
        <f t="shared" si="1"/>
        <v>37.3456</v>
      </c>
      <c r="U138" s="114"/>
      <c r="V138" s="111">
        <f t="shared" si="2"/>
      </c>
      <c r="W138" s="111">
        <f t="shared" si="3"/>
      </c>
      <c r="X138" s="111">
        <f t="shared" si="4"/>
      </c>
      <c r="Y138" s="111">
        <f t="shared" si="5"/>
      </c>
    </row>
    <row r="139" spans="14:25" ht="12.75">
      <c r="N139" s="113"/>
      <c r="Q139" s="113">
        <v>0.78</v>
      </c>
      <c r="R139" s="114">
        <f t="shared" si="0"/>
        <v>43.68</v>
      </c>
      <c r="T139" s="111">
        <f t="shared" si="1"/>
        <v>39.07040000000001</v>
      </c>
      <c r="U139" s="114"/>
      <c r="V139" s="111">
        <f t="shared" si="2"/>
      </c>
      <c r="W139" s="111">
        <f t="shared" si="3"/>
      </c>
      <c r="X139" s="111">
        <f t="shared" si="4"/>
      </c>
      <c r="Y139" s="111">
        <f t="shared" si="5"/>
      </c>
    </row>
    <row r="140" spans="14:25" ht="12.75">
      <c r="N140" s="113"/>
      <c r="Q140" s="113">
        <v>0.8</v>
      </c>
      <c r="R140" s="114">
        <f t="shared" si="0"/>
        <v>44.800000000000004</v>
      </c>
      <c r="T140" s="111">
        <f t="shared" si="1"/>
        <v>40.84</v>
      </c>
      <c r="U140" s="114"/>
      <c r="V140" s="111">
        <f t="shared" si="2"/>
      </c>
      <c r="W140" s="111">
        <f t="shared" si="3"/>
      </c>
      <c r="X140" s="111">
        <f t="shared" si="4"/>
      </c>
      <c r="Y140" s="111">
        <f t="shared" si="5"/>
      </c>
    </row>
    <row r="141" spans="14:25" ht="12.75">
      <c r="N141" s="113"/>
      <c r="Q141" s="113">
        <v>0.82</v>
      </c>
      <c r="R141" s="114">
        <f t="shared" si="0"/>
        <v>45.919999999999995</v>
      </c>
      <c r="T141" s="111">
        <f t="shared" si="1"/>
        <v>42.654399999999995</v>
      </c>
      <c r="U141" s="114"/>
      <c r="V141" s="111">
        <f t="shared" si="2"/>
      </c>
      <c r="W141" s="111">
        <f t="shared" si="3"/>
      </c>
      <c r="X141" s="111">
        <f t="shared" si="4"/>
      </c>
      <c r="Y141" s="111">
        <f t="shared" si="5"/>
      </c>
    </row>
    <row r="142" spans="14:25" ht="12.75">
      <c r="N142" s="113"/>
      <c r="Q142" s="113">
        <v>0.84</v>
      </c>
      <c r="R142" s="114">
        <f t="shared" si="0"/>
        <v>47.04</v>
      </c>
      <c r="T142" s="111">
        <f t="shared" si="1"/>
        <v>44.5136</v>
      </c>
      <c r="U142" s="114"/>
      <c r="V142" s="111">
        <f t="shared" si="2"/>
      </c>
      <c r="W142" s="111">
        <f t="shared" si="3"/>
      </c>
      <c r="X142" s="111">
        <f t="shared" si="4"/>
      </c>
      <c r="Y142" s="111">
        <f t="shared" si="5"/>
      </c>
    </row>
    <row r="143" spans="14:25" ht="12.75">
      <c r="N143" s="113"/>
      <c r="Q143" s="113">
        <v>0.86</v>
      </c>
      <c r="R143" s="114">
        <f t="shared" si="0"/>
        <v>48.16</v>
      </c>
      <c r="T143" s="111">
        <f t="shared" si="1"/>
        <v>46.41759999999999</v>
      </c>
      <c r="U143" s="114"/>
      <c r="V143" s="111">
        <f t="shared" si="2"/>
      </c>
      <c r="W143" s="111">
        <f t="shared" si="3"/>
      </c>
      <c r="X143" s="111">
        <f t="shared" si="4"/>
      </c>
      <c r="Y143" s="111">
        <f t="shared" si="5"/>
      </c>
    </row>
    <row r="144" spans="14:25" ht="12.75">
      <c r="N144" s="113"/>
      <c r="Q144" s="113">
        <v>0.88</v>
      </c>
      <c r="R144" s="114">
        <f t="shared" si="0"/>
        <v>49.28</v>
      </c>
      <c r="T144" s="111">
        <f t="shared" si="1"/>
        <v>48.3664</v>
      </c>
      <c r="U144" s="114"/>
      <c r="V144" s="111">
        <f t="shared" si="2"/>
      </c>
      <c r="W144" s="111">
        <f t="shared" si="3"/>
      </c>
      <c r="X144" s="111">
        <f t="shared" si="4"/>
      </c>
      <c r="Y144" s="111">
        <f t="shared" si="5"/>
      </c>
    </row>
    <row r="145" spans="14:25" ht="12.75">
      <c r="N145" s="113"/>
      <c r="Q145" s="113">
        <v>0.9</v>
      </c>
      <c r="R145" s="114">
        <f t="shared" si="0"/>
        <v>50.4</v>
      </c>
      <c r="T145" s="111">
        <f t="shared" si="1"/>
        <v>50.36</v>
      </c>
      <c r="U145" s="114"/>
      <c r="V145" s="111">
        <f t="shared" si="2"/>
      </c>
      <c r="W145" s="111">
        <f t="shared" si="3"/>
      </c>
      <c r="X145" s="111">
        <f t="shared" si="4"/>
      </c>
      <c r="Y145" s="111">
        <f t="shared" si="5"/>
      </c>
    </row>
    <row r="146" spans="14:25" ht="12.75">
      <c r="N146" s="113"/>
      <c r="Q146" s="113">
        <v>0.92</v>
      </c>
      <c r="R146" s="114">
        <f t="shared" si="0"/>
        <v>51.52</v>
      </c>
      <c r="T146" s="111">
        <f t="shared" si="1"/>
        <v>52.3984</v>
      </c>
      <c r="U146" s="114"/>
      <c r="V146" s="111">
        <f t="shared" si="2"/>
      </c>
      <c r="W146" s="111">
        <f t="shared" si="3"/>
      </c>
      <c r="X146" s="111">
        <f t="shared" si="4"/>
      </c>
      <c r="Y146" s="111">
        <f t="shared" si="5"/>
      </c>
    </row>
    <row r="147" spans="14:25" ht="12.75">
      <c r="N147" s="113"/>
      <c r="Q147" s="113">
        <v>0.94</v>
      </c>
      <c r="R147" s="114">
        <f t="shared" si="0"/>
        <v>52.64</v>
      </c>
      <c r="T147" s="111">
        <f t="shared" si="1"/>
        <v>54.4816</v>
      </c>
      <c r="U147" s="114"/>
      <c r="V147" s="111">
        <f t="shared" si="2"/>
      </c>
      <c r="W147" s="111">
        <f t="shared" si="3"/>
      </c>
      <c r="X147" s="111">
        <f t="shared" si="4"/>
      </c>
      <c r="Y147" s="111">
        <f t="shared" si="5"/>
      </c>
    </row>
    <row r="148" spans="14:25" ht="12.75">
      <c r="N148" s="113"/>
      <c r="Q148" s="113">
        <v>0.96</v>
      </c>
      <c r="R148" s="114">
        <f t="shared" si="0"/>
        <v>53.76</v>
      </c>
      <c r="T148" s="111">
        <f t="shared" si="1"/>
        <v>56.6096</v>
      </c>
      <c r="U148" s="114"/>
      <c r="V148" s="111">
        <f t="shared" si="2"/>
      </c>
      <c r="W148" s="111">
        <f t="shared" si="3"/>
      </c>
      <c r="X148" s="111">
        <f t="shared" si="4"/>
      </c>
      <c r="Y148" s="111">
        <f t="shared" si="5"/>
      </c>
    </row>
    <row r="149" spans="17:25" ht="12.75">
      <c r="Q149" s="113">
        <v>0.98</v>
      </c>
      <c r="R149" s="114">
        <f t="shared" si="0"/>
        <v>54.879999999999995</v>
      </c>
      <c r="T149" s="111">
        <f t="shared" si="1"/>
        <v>58.782399999999996</v>
      </c>
      <c r="U149" s="114"/>
      <c r="V149" s="111">
        <f t="shared" si="2"/>
      </c>
      <c r="W149" s="111">
        <f t="shared" si="3"/>
      </c>
      <c r="X149" s="111">
        <f t="shared" si="4"/>
      </c>
      <c r="Y149" s="111">
        <f t="shared" si="5"/>
      </c>
    </row>
    <row r="150" spans="17:25" ht="12.75">
      <c r="Q150" s="113">
        <v>1</v>
      </c>
      <c r="R150" s="114">
        <f t="shared" si="0"/>
        <v>56</v>
      </c>
      <c r="T150" s="111">
        <f t="shared" si="1"/>
        <v>61</v>
      </c>
      <c r="U150" s="114"/>
      <c r="V150" s="111">
        <f t="shared" si="2"/>
      </c>
      <c r="W150" s="111">
        <f t="shared" si="3"/>
      </c>
      <c r="X150" s="111">
        <f t="shared" si="4"/>
      </c>
      <c r="Y150" s="111">
        <f t="shared" si="5"/>
      </c>
    </row>
    <row r="151" ht="12.75">
      <c r="Q151" s="113"/>
    </row>
  </sheetData>
  <sheetProtection/>
  <mergeCells count="98">
    <mergeCell ref="B1:B3"/>
    <mergeCell ref="E1:E3"/>
    <mergeCell ref="H1:H3"/>
    <mergeCell ref="B6:C8"/>
    <mergeCell ref="E6:E8"/>
    <mergeCell ref="F6:F8"/>
    <mergeCell ref="H6:H8"/>
    <mergeCell ref="B9:C9"/>
    <mergeCell ref="B10:B12"/>
    <mergeCell ref="E10:E12"/>
    <mergeCell ref="H10:H12"/>
    <mergeCell ref="B16:B18"/>
    <mergeCell ref="E16:E18"/>
    <mergeCell ref="H16:H18"/>
    <mergeCell ref="B13:B15"/>
    <mergeCell ref="E13:E15"/>
    <mergeCell ref="H13:H15"/>
    <mergeCell ref="B19:B21"/>
    <mergeCell ref="E19:E21"/>
    <mergeCell ref="H19:H21"/>
    <mergeCell ref="E28:E30"/>
    <mergeCell ref="H28:H30"/>
    <mergeCell ref="B31:C31"/>
    <mergeCell ref="B28:B30"/>
    <mergeCell ref="B25:B27"/>
    <mergeCell ref="E25:E27"/>
    <mergeCell ref="H25:H27"/>
    <mergeCell ref="B35:B37"/>
    <mergeCell ref="E35:E37"/>
    <mergeCell ref="H35:H37"/>
    <mergeCell ref="B32:B34"/>
    <mergeCell ref="E32:E34"/>
    <mergeCell ref="H32:H34"/>
    <mergeCell ref="B38:B40"/>
    <mergeCell ref="E38:E40"/>
    <mergeCell ref="H38:H40"/>
    <mergeCell ref="B51:B53"/>
    <mergeCell ref="E51:E53"/>
    <mergeCell ref="H51:H53"/>
    <mergeCell ref="B45:B47"/>
    <mergeCell ref="E45:E47"/>
    <mergeCell ref="H45:H47"/>
    <mergeCell ref="B48:B50"/>
    <mergeCell ref="E48:E50"/>
    <mergeCell ref="H48:H50"/>
    <mergeCell ref="B41:C41"/>
    <mergeCell ref="B42:B44"/>
    <mergeCell ref="E42:E44"/>
    <mergeCell ref="H42:H44"/>
    <mergeCell ref="B54:C54"/>
    <mergeCell ref="B55:B57"/>
    <mergeCell ref="E55:E57"/>
    <mergeCell ref="H55:H57"/>
    <mergeCell ref="B58:B60"/>
    <mergeCell ref="E58:E60"/>
    <mergeCell ref="H58:H60"/>
    <mergeCell ref="B61:B63"/>
    <mergeCell ref="E61:E63"/>
    <mergeCell ref="H61:H63"/>
    <mergeCell ref="E64:E66"/>
    <mergeCell ref="H64:H66"/>
    <mergeCell ref="B67:C67"/>
    <mergeCell ref="B64:B66"/>
    <mergeCell ref="B71:B73"/>
    <mergeCell ref="E71:E73"/>
    <mergeCell ref="H71:H73"/>
    <mergeCell ref="B68:B70"/>
    <mergeCell ref="E68:E70"/>
    <mergeCell ref="H68:H70"/>
    <mergeCell ref="B74:B76"/>
    <mergeCell ref="E74:E76"/>
    <mergeCell ref="H74:H76"/>
    <mergeCell ref="H96:H98"/>
    <mergeCell ref="B83:B85"/>
    <mergeCell ref="E83:E85"/>
    <mergeCell ref="B77:B79"/>
    <mergeCell ref="E77:E79"/>
    <mergeCell ref="H77:H79"/>
    <mergeCell ref="B80:B82"/>
    <mergeCell ref="B95:C95"/>
    <mergeCell ref="B96:B98"/>
    <mergeCell ref="E96:E98"/>
    <mergeCell ref="E80:E82"/>
    <mergeCell ref="H80:H82"/>
    <mergeCell ref="H83:H85"/>
    <mergeCell ref="B86:B88"/>
    <mergeCell ref="E86:E88"/>
    <mergeCell ref="H86:H88"/>
    <mergeCell ref="B22:B24"/>
    <mergeCell ref="E22:E24"/>
    <mergeCell ref="H22:H24"/>
    <mergeCell ref="G103:G105"/>
    <mergeCell ref="B89:B91"/>
    <mergeCell ref="E89:E91"/>
    <mergeCell ref="H89:H91"/>
    <mergeCell ref="B92:B94"/>
    <mergeCell ref="E92:E94"/>
    <mergeCell ref="H92:H94"/>
  </mergeCells>
  <conditionalFormatting sqref="E10:E12">
    <cfRule type="cellIs" priority="18" dxfId="8" operator="equal" stopIfTrue="1">
      <formula>2</formula>
    </cfRule>
    <cfRule type="cellIs" priority="19" dxfId="20" operator="equal" stopIfTrue="1">
      <formula>2</formula>
    </cfRule>
    <cfRule type="cellIs" priority="20" dxfId="19" operator="equal" stopIfTrue="1">
      <formula>2</formula>
    </cfRule>
    <cfRule type="cellIs" priority="21" dxfId="18" operator="equal" stopIfTrue="1">
      <formula>2</formula>
    </cfRule>
  </conditionalFormatting>
  <conditionalFormatting sqref="E55:E66 H55:H66 H68:H79 E68:E79 E96:E98 H96:H98 E32:E37 H32:H37 E51:E53 H51:H53 E28:E30 H28:H30 H10:H21 E10:E21">
    <cfRule type="cellIs" priority="17" dxfId="8" operator="equal" stopIfTrue="1">
      <formula>2</formula>
    </cfRule>
  </conditionalFormatting>
  <conditionalFormatting sqref="C99">
    <cfRule type="expression" priority="16" dxfId="8" stopIfTrue="1">
      <formula>$E$99&gt;$P$110</formula>
    </cfRule>
  </conditionalFormatting>
  <conditionalFormatting sqref="E1:E3 H1:H3">
    <cfRule type="cellIs" priority="15" dxfId="3" operator="equal" stopIfTrue="1">
      <formula>2</formula>
    </cfRule>
  </conditionalFormatting>
  <conditionalFormatting sqref="F99">
    <cfRule type="expression" priority="22" dxfId="8" stopIfTrue="1">
      <formula>$H$99&gt;$P$110</formula>
    </cfRule>
  </conditionalFormatting>
  <conditionalFormatting sqref="E80:E82 H80:H82">
    <cfRule type="cellIs" priority="11" dxfId="3" operator="equal" stopIfTrue="1">
      <formula>2</formula>
    </cfRule>
  </conditionalFormatting>
  <conditionalFormatting sqref="E89:E91 H89:H91">
    <cfRule type="cellIs" priority="10" dxfId="3" operator="equal" stopIfTrue="1">
      <formula>2</formula>
    </cfRule>
  </conditionalFormatting>
  <conditionalFormatting sqref="E86:E88 H86:H88">
    <cfRule type="cellIs" priority="9" dxfId="3" operator="equal" stopIfTrue="1">
      <formula>2</formula>
    </cfRule>
  </conditionalFormatting>
  <conditionalFormatting sqref="E83:E85 H83:H85">
    <cfRule type="cellIs" priority="8" dxfId="3" operator="equal" stopIfTrue="1">
      <formula>2</formula>
    </cfRule>
  </conditionalFormatting>
  <conditionalFormatting sqref="E92:E95 H92:H95">
    <cfRule type="cellIs" priority="7" dxfId="3" operator="equal" stopIfTrue="1">
      <formula>2</formula>
    </cfRule>
  </conditionalFormatting>
  <conditionalFormatting sqref="H38:H40 E38:E40">
    <cfRule type="cellIs" priority="6" dxfId="8" operator="equal" stopIfTrue="1">
      <formula>2</formula>
    </cfRule>
  </conditionalFormatting>
  <conditionalFormatting sqref="E48:E50 H48:H50">
    <cfRule type="cellIs" priority="5" dxfId="3" operator="equal" stopIfTrue="1">
      <formula>2</formula>
    </cfRule>
  </conditionalFormatting>
  <conditionalFormatting sqref="E45:E47 H45:H47">
    <cfRule type="cellIs" priority="4" dxfId="3" operator="equal" stopIfTrue="1">
      <formula>2</formula>
    </cfRule>
  </conditionalFormatting>
  <conditionalFormatting sqref="E42:E44 H42:H44">
    <cfRule type="cellIs" priority="3" dxfId="3" operator="equal" stopIfTrue="1">
      <formula>2</formula>
    </cfRule>
  </conditionalFormatting>
  <conditionalFormatting sqref="E25:E27 H25:H27">
    <cfRule type="cellIs" priority="2" dxfId="3" operator="equal" stopIfTrue="1">
      <formula>2</formula>
    </cfRule>
  </conditionalFormatting>
  <conditionalFormatting sqref="E22:E24 H22:H24">
    <cfRule type="cellIs" priority="1" dxfId="3" operator="equal" stopIfTrue="1">
      <formula>2</formula>
    </cfRule>
  </conditionalFormatting>
  <conditionalFormatting sqref="E101">
    <cfRule type="cellIs" priority="13" dxfId="0" operator="notEqual" stopIfTrue="1">
      <formula>0</formula>
    </cfRule>
    <cfRule type="cellIs" priority="14" dxfId="0" operator="notEqual" stopIfTrue="1">
      <formula>0</formula>
    </cfRule>
  </conditionalFormatting>
  <conditionalFormatting sqref="H101">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2.75" hidden="1">
      <c r="A1" s="72" t="s">
        <v>129</v>
      </c>
      <c r="B1" s="128"/>
      <c r="C1" s="7"/>
      <c r="D1" s="8"/>
      <c r="E1" s="131">
        <f>IF(D3&lt;&gt;"",2,IF(D2&lt;&gt;"",1,0))</f>
        <v>0</v>
      </c>
      <c r="F1" s="7"/>
      <c r="G1" s="8"/>
      <c r="H1" s="134">
        <f>IF(G3&lt;&gt;"",2,IF(G2&lt;&gt;"",1,0))</f>
        <v>0</v>
      </c>
    </row>
    <row r="2" spans="2:8" ht="12.75" hidden="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139</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28" t="s">
        <v>138</v>
      </c>
      <c r="C10" s="7" t="s">
        <v>310</v>
      </c>
      <c r="D10" s="8"/>
      <c r="E10" s="131">
        <f>IF(D12&lt;&gt;"",2,IF(D11&lt;&gt;"",1,0))</f>
        <v>0</v>
      </c>
      <c r="F10" s="7"/>
      <c r="G10" s="8"/>
      <c r="H10" s="134">
        <f>IF(G12&lt;&gt;"",2,IF(G11&lt;&gt;"",1,0))</f>
        <v>0</v>
      </c>
    </row>
    <row r="11" spans="2:8" ht="12.75">
      <c r="B11" s="129"/>
      <c r="C11" s="10" t="s">
        <v>41</v>
      </c>
      <c r="D11" s="11"/>
      <c r="E11" s="132"/>
      <c r="F11" s="10"/>
      <c r="G11" s="11"/>
      <c r="H11" s="135"/>
    </row>
    <row r="12" spans="2:8" ht="13.5" thickBot="1">
      <c r="B12" s="130"/>
      <c r="C12" s="12" t="s">
        <v>42</v>
      </c>
      <c r="D12" s="13"/>
      <c r="E12" s="133"/>
      <c r="F12" s="119" t="s">
        <v>331</v>
      </c>
      <c r="G12" s="13"/>
      <c r="H12" s="136"/>
    </row>
    <row r="13" spans="1:8" ht="12.75">
      <c r="A13" s="72" t="s">
        <v>129</v>
      </c>
      <c r="B13" s="129" t="s">
        <v>22</v>
      </c>
      <c r="C13" s="10" t="s">
        <v>43</v>
      </c>
      <c r="D13" s="26"/>
      <c r="E13" s="139">
        <f>IF(D15&lt;&gt;"",2,IF(D14&lt;&gt;"",1,0))</f>
        <v>0</v>
      </c>
      <c r="F13" s="10"/>
      <c r="G13" s="8"/>
      <c r="H13" s="134">
        <f>IF(G15&lt;&gt;"",2,IF(G14&lt;&gt;"",1,0))</f>
        <v>0</v>
      </c>
    </row>
    <row r="14" spans="2:8" ht="12.75">
      <c r="B14" s="129"/>
      <c r="C14" s="10" t="s">
        <v>44</v>
      </c>
      <c r="D14" s="11"/>
      <c r="E14" s="132"/>
      <c r="F14" s="10"/>
      <c r="G14" s="11"/>
      <c r="H14" s="135"/>
    </row>
    <row r="15" spans="2:8" ht="12.75" customHeight="1" thickBot="1">
      <c r="B15" s="129"/>
      <c r="C15" s="10" t="s">
        <v>90</v>
      </c>
      <c r="D15" s="11"/>
      <c r="E15" s="132"/>
      <c r="F15" s="119" t="s">
        <v>331</v>
      </c>
      <c r="G15" s="13"/>
      <c r="H15" s="136"/>
    </row>
    <row r="16" spans="1:8" ht="12.75">
      <c r="A16" s="72" t="s">
        <v>129</v>
      </c>
      <c r="B16" s="128" t="s">
        <v>24</v>
      </c>
      <c r="C16" s="7" t="s">
        <v>51</v>
      </c>
      <c r="D16" s="8"/>
      <c r="E16" s="131">
        <f>IF(D18&lt;&gt;"",2,IF(D17&lt;&gt;"",1,0))</f>
        <v>0</v>
      </c>
      <c r="F16" s="7"/>
      <c r="G16" s="26"/>
      <c r="H16" s="137">
        <f>IF(G18&lt;&gt;"",2,IF(G17&lt;&gt;"",1,0))</f>
        <v>0</v>
      </c>
    </row>
    <row r="17" spans="2:8" ht="13.5" thickBot="1">
      <c r="B17" s="129"/>
      <c r="C17" s="10" t="s">
        <v>52</v>
      </c>
      <c r="D17" s="11"/>
      <c r="E17" s="132"/>
      <c r="F17" s="119" t="s">
        <v>333</v>
      </c>
      <c r="G17" s="11"/>
      <c r="H17" s="135"/>
    </row>
    <row r="18" spans="2:8" ht="13.5" thickBot="1">
      <c r="B18" s="130"/>
      <c r="C18" s="12" t="s">
        <v>53</v>
      </c>
      <c r="D18" s="13"/>
      <c r="E18" s="133"/>
      <c r="F18" s="119"/>
      <c r="G18" s="11"/>
      <c r="H18" s="135"/>
    </row>
    <row r="19" spans="1:8" ht="12.75">
      <c r="A19" s="72" t="s">
        <v>129</v>
      </c>
      <c r="B19" s="129" t="s">
        <v>25</v>
      </c>
      <c r="C19" s="10" t="s">
        <v>181</v>
      </c>
      <c r="D19" s="26"/>
      <c r="E19" s="139">
        <f>IF(D21&lt;&gt;"",2,IF(D20&lt;&gt;"",1,0))</f>
        <v>0</v>
      </c>
      <c r="F19" s="10"/>
      <c r="G19" s="8"/>
      <c r="H19" s="134">
        <f>IF(G21&lt;&gt;"",2,IF(G20&lt;&gt;"",1,0))</f>
        <v>0</v>
      </c>
    </row>
    <row r="20" spans="2:8" ht="12.75">
      <c r="B20" s="129"/>
      <c r="C20" s="10" t="s">
        <v>182</v>
      </c>
      <c r="D20" s="11"/>
      <c r="E20" s="132"/>
      <c r="F20" s="10"/>
      <c r="G20" s="11"/>
      <c r="H20" s="135"/>
    </row>
    <row r="21" spans="2:8" ht="13.5" thickBot="1">
      <c r="B21" s="129"/>
      <c r="C21" s="10" t="s">
        <v>292</v>
      </c>
      <c r="D21" s="11"/>
      <c r="E21" s="132"/>
      <c r="F21" s="119" t="s">
        <v>331</v>
      </c>
      <c r="G21" s="13"/>
      <c r="H21" s="136"/>
    </row>
    <row r="22" spans="1:8" ht="12.75">
      <c r="A22" s="72" t="s">
        <v>129</v>
      </c>
      <c r="B22" s="128" t="s">
        <v>301</v>
      </c>
      <c r="C22" s="7" t="s">
        <v>303</v>
      </c>
      <c r="D22" s="8"/>
      <c r="E22" s="131">
        <f>IF(D24&lt;&gt;"",2,IF(D23&lt;&gt;"",1,0))</f>
        <v>0</v>
      </c>
      <c r="F22" s="7"/>
      <c r="G22" s="8"/>
      <c r="H22" s="134">
        <f>IF(G24&lt;&gt;"",2,IF(G23&lt;&gt;"",1,0))</f>
        <v>0</v>
      </c>
    </row>
    <row r="23" spans="2:8" ht="23.25" thickBot="1">
      <c r="B23" s="129"/>
      <c r="C23" s="10" t="s">
        <v>304</v>
      </c>
      <c r="D23" s="11"/>
      <c r="E23" s="132"/>
      <c r="F23" s="123" t="s">
        <v>334</v>
      </c>
      <c r="G23" s="11"/>
      <c r="H23" s="135"/>
    </row>
    <row r="24" spans="2:8" ht="23.25" thickBot="1">
      <c r="B24" s="130"/>
      <c r="C24" s="12" t="s">
        <v>305</v>
      </c>
      <c r="D24" s="13"/>
      <c r="E24" s="133"/>
      <c r="F24" s="123"/>
      <c r="G24" s="13"/>
      <c r="H24" s="136"/>
    </row>
    <row r="25" spans="1:8" ht="12.75">
      <c r="A25" s="72" t="s">
        <v>129</v>
      </c>
      <c r="B25" s="128" t="s">
        <v>302</v>
      </c>
      <c r="C25" s="7" t="s">
        <v>306</v>
      </c>
      <c r="D25" s="8"/>
      <c r="E25" s="131">
        <f>IF(D27&lt;&gt;"",2,IF(D26&lt;&gt;"",1,0))</f>
        <v>0</v>
      </c>
      <c r="F25" s="7"/>
      <c r="G25" s="8"/>
      <c r="H25" s="134">
        <f>IF(G27&lt;&gt;"",2,IF(G26&lt;&gt;"",1,0))</f>
        <v>0</v>
      </c>
    </row>
    <row r="26" spans="2:8" ht="12.75">
      <c r="B26" s="129"/>
      <c r="C26" s="10" t="s">
        <v>308</v>
      </c>
      <c r="D26" s="11"/>
      <c r="E26" s="132"/>
      <c r="F26" s="10"/>
      <c r="G26" s="11"/>
      <c r="H26" s="135"/>
    </row>
    <row r="27" spans="2:8" ht="13.5" thickBot="1">
      <c r="B27" s="130"/>
      <c r="C27" s="12" t="s">
        <v>307</v>
      </c>
      <c r="D27" s="13"/>
      <c r="E27" s="133"/>
      <c r="F27" s="119" t="s">
        <v>325</v>
      </c>
      <c r="G27" s="13"/>
      <c r="H27" s="136"/>
    </row>
    <row r="28" spans="1:8" ht="12.75">
      <c r="A28" s="72" t="s">
        <v>129</v>
      </c>
      <c r="B28" s="128" t="s">
        <v>26</v>
      </c>
      <c r="C28" s="7" t="s">
        <v>55</v>
      </c>
      <c r="D28" s="8"/>
      <c r="E28" s="131">
        <f>IF(D30&lt;&gt;"",2,IF(D29&lt;&gt;"",1,0))</f>
        <v>0</v>
      </c>
      <c r="F28" s="7"/>
      <c r="G28" s="26"/>
      <c r="H28" s="137">
        <f>IF(G30&lt;&gt;"",2,IF(G29&lt;&gt;"",1,0))</f>
        <v>0</v>
      </c>
    </row>
    <row r="29" spans="2:8" ht="12.75">
      <c r="B29" s="129"/>
      <c r="C29" s="2" t="s">
        <v>93</v>
      </c>
      <c r="D29" s="11"/>
      <c r="E29" s="132"/>
      <c r="F29" s="10"/>
      <c r="G29" s="11"/>
      <c r="H29" s="135"/>
    </row>
    <row r="30" spans="2:8" ht="13.5" thickBot="1">
      <c r="B30" s="130"/>
      <c r="C30" s="12" t="s">
        <v>94</v>
      </c>
      <c r="D30" s="13"/>
      <c r="E30" s="133"/>
      <c r="F30" s="68"/>
      <c r="G30" s="11"/>
      <c r="H30" s="135"/>
    </row>
    <row r="31" spans="2:8" ht="13.5" thickBot="1">
      <c r="B31" s="168" t="s">
        <v>19</v>
      </c>
      <c r="C31" s="169"/>
      <c r="D31" s="67"/>
      <c r="E31" s="62"/>
      <c r="F31" s="62"/>
      <c r="G31" s="27"/>
      <c r="H31" s="29"/>
    </row>
    <row r="32" spans="1:8" ht="12.75">
      <c r="A32" s="72" t="s">
        <v>129</v>
      </c>
      <c r="B32" s="129" t="s">
        <v>28</v>
      </c>
      <c r="C32" s="115" t="s">
        <v>293</v>
      </c>
      <c r="D32" s="26"/>
      <c r="E32" s="139">
        <f>IF(D34&lt;&gt;"",2,IF(D33&lt;&gt;"",1,0))</f>
        <v>0</v>
      </c>
      <c r="F32" s="10"/>
      <c r="G32" s="26"/>
      <c r="H32" s="137">
        <f>IF(G34&lt;&gt;"",2,IF(G33&lt;&gt;"",1,0))</f>
        <v>0</v>
      </c>
    </row>
    <row r="33" spans="2:8" ht="13.5" thickBot="1">
      <c r="B33" s="129"/>
      <c r="C33" s="2" t="s">
        <v>311</v>
      </c>
      <c r="D33" s="11"/>
      <c r="E33" s="132"/>
      <c r="F33" s="124" t="s">
        <v>335</v>
      </c>
      <c r="G33" s="11"/>
      <c r="H33" s="135"/>
    </row>
    <row r="34" spans="2:8" ht="13.5" thickBot="1">
      <c r="B34" s="129"/>
      <c r="C34" s="2" t="s">
        <v>312</v>
      </c>
      <c r="D34" s="11"/>
      <c r="E34" s="132"/>
      <c r="F34" s="124"/>
      <c r="G34" s="11"/>
      <c r="H34" s="135"/>
    </row>
    <row r="35" spans="1:8" ht="12.75">
      <c r="A35" s="72" t="s">
        <v>129</v>
      </c>
      <c r="B35" s="128" t="s">
        <v>29</v>
      </c>
      <c r="C35" s="7" t="s">
        <v>60</v>
      </c>
      <c r="D35" s="8"/>
      <c r="E35" s="131">
        <f>IF(D37&lt;&gt;"",2,IF(D36&lt;&gt;"",1,0))</f>
        <v>0</v>
      </c>
      <c r="F35" s="7"/>
      <c r="G35" s="8"/>
      <c r="H35" s="134">
        <f>IF(G37&lt;&gt;"",2,IF(G36&lt;&gt;"",1,0))</f>
        <v>0</v>
      </c>
    </row>
    <row r="36" spans="2:8" ht="13.5" thickBot="1">
      <c r="B36" s="129"/>
      <c r="C36" s="10" t="s">
        <v>61</v>
      </c>
      <c r="D36" s="11"/>
      <c r="E36" s="132"/>
      <c r="F36" s="124" t="s">
        <v>335</v>
      </c>
      <c r="G36" s="11"/>
      <c r="H36" s="135"/>
    </row>
    <row r="37" spans="2:8" ht="13.5" thickBot="1">
      <c r="B37" s="130"/>
      <c r="C37" s="12" t="s">
        <v>62</v>
      </c>
      <c r="D37" s="13"/>
      <c r="E37" s="133"/>
      <c r="F37" s="124"/>
      <c r="G37" s="13"/>
      <c r="H37" s="136"/>
    </row>
    <row r="38" spans="1:8" ht="12.75">
      <c r="A38" s="72" t="s">
        <v>129</v>
      </c>
      <c r="B38" s="129" t="s">
        <v>30</v>
      </c>
      <c r="C38" s="10" t="s">
        <v>97</v>
      </c>
      <c r="D38" s="26"/>
      <c r="E38" s="139">
        <f>IF(D40&lt;&gt;"",2,IF(D39&lt;&gt;"",1,0))</f>
        <v>0</v>
      </c>
      <c r="F38" s="10"/>
      <c r="G38" s="26"/>
      <c r="H38" s="137">
        <f>IF(G40&lt;&gt;"",2,IF(G39&lt;&gt;"",1,0))</f>
        <v>0</v>
      </c>
    </row>
    <row r="39" spans="2:8" ht="12.75">
      <c r="B39" s="129"/>
      <c r="C39" s="10" t="s">
        <v>98</v>
      </c>
      <c r="D39" s="11"/>
      <c r="E39" s="132"/>
      <c r="F39" s="10"/>
      <c r="G39" s="11"/>
      <c r="H39" s="135"/>
    </row>
    <row r="40" spans="2:8" ht="13.5" thickBot="1">
      <c r="B40" s="129"/>
      <c r="C40" s="10" t="s">
        <v>313</v>
      </c>
      <c r="D40" s="32"/>
      <c r="E40" s="140"/>
      <c r="F40" s="119" t="s">
        <v>336</v>
      </c>
      <c r="G40" s="32"/>
      <c r="H40" s="141"/>
    </row>
    <row r="41" spans="2:8" ht="13.5" thickBot="1">
      <c r="B41" s="142" t="s">
        <v>140</v>
      </c>
      <c r="C41" s="143"/>
      <c r="D41" s="63"/>
      <c r="E41" s="64"/>
      <c r="F41" s="43"/>
      <c r="G41" s="63"/>
      <c r="H41" s="66"/>
    </row>
    <row r="42" spans="1:8" ht="12.75">
      <c r="A42" s="72" t="s">
        <v>129</v>
      </c>
      <c r="B42" s="154" t="s">
        <v>27</v>
      </c>
      <c r="C42" s="2" t="s">
        <v>95</v>
      </c>
      <c r="D42" s="26"/>
      <c r="E42" s="139">
        <f>IF(D44&lt;&gt;"",2,IF(D43&lt;&gt;"",1,0))</f>
        <v>0</v>
      </c>
      <c r="F42" s="10"/>
      <c r="G42" s="26"/>
      <c r="H42" s="137">
        <f>IF(G44&lt;&gt;"",2,IF(G43&lt;&gt;"",1,0))</f>
        <v>0</v>
      </c>
    </row>
    <row r="43" spans="2:8" ht="13.5" thickBot="1">
      <c r="B43" s="154"/>
      <c r="C43" s="2" t="s">
        <v>96</v>
      </c>
      <c r="D43" s="11"/>
      <c r="E43" s="132"/>
      <c r="F43" s="124" t="s">
        <v>335</v>
      </c>
      <c r="G43" s="11"/>
      <c r="H43" s="135"/>
    </row>
    <row r="44" spans="2:12" ht="13.5" thickBot="1">
      <c r="B44" s="154"/>
      <c r="C44" s="2" t="s">
        <v>56</v>
      </c>
      <c r="D44" s="11"/>
      <c r="E44" s="132"/>
      <c r="F44" s="124"/>
      <c r="G44" s="11"/>
      <c r="H44" s="135"/>
      <c r="L44" s="112"/>
    </row>
    <row r="45" spans="2:8" ht="21" thickBot="1">
      <c r="B45" s="155" t="s">
        <v>14</v>
      </c>
      <c r="C45" s="156"/>
      <c r="D45" s="71"/>
      <c r="E45" s="70"/>
      <c r="F45" s="70"/>
      <c r="G45" s="30"/>
      <c r="H45" s="31"/>
    </row>
    <row r="46" spans="1:8" ht="12.75">
      <c r="A46" s="72" t="s">
        <v>129</v>
      </c>
      <c r="B46" s="129" t="s">
        <v>31</v>
      </c>
      <c r="C46" s="10" t="s">
        <v>99</v>
      </c>
      <c r="D46" s="26"/>
      <c r="E46" s="139">
        <f>IF(D48&lt;&gt;"",2,IF(D47&lt;&gt;"",1,0))</f>
        <v>0</v>
      </c>
      <c r="F46" s="10"/>
      <c r="G46" s="26"/>
      <c r="H46" s="137">
        <f>IF(G48&lt;&gt;"",2,IF(G47&lt;&gt;"",1,0))</f>
        <v>0</v>
      </c>
    </row>
    <row r="47" spans="2:8" ht="23.25" thickBot="1">
      <c r="B47" s="129"/>
      <c r="C47" s="10" t="s">
        <v>314</v>
      </c>
      <c r="D47" s="11"/>
      <c r="E47" s="132"/>
      <c r="F47" s="122" t="s">
        <v>330</v>
      </c>
      <c r="G47" s="11"/>
      <c r="H47" s="135"/>
    </row>
    <row r="48" spans="2:8" ht="13.5" thickBot="1">
      <c r="B48" s="129"/>
      <c r="C48" s="10" t="s">
        <v>64</v>
      </c>
      <c r="D48" s="11"/>
      <c r="E48" s="132"/>
      <c r="F48" s="122"/>
      <c r="G48" s="11"/>
      <c r="H48" s="135"/>
    </row>
    <row r="49" spans="1:8" ht="12.75">
      <c r="A49" s="72" t="s">
        <v>129</v>
      </c>
      <c r="B49" s="128" t="s">
        <v>32</v>
      </c>
      <c r="C49" s="7" t="s">
        <v>65</v>
      </c>
      <c r="D49" s="8"/>
      <c r="E49" s="131">
        <f>IF(D51&lt;&gt;"",2,IF(D50&lt;&gt;"",1,0))</f>
        <v>0</v>
      </c>
      <c r="F49" s="7"/>
      <c r="G49" s="8"/>
      <c r="H49" s="134">
        <f>IF(G51&lt;&gt;"",2,IF(G50&lt;&gt;"",1,0))</f>
        <v>0</v>
      </c>
    </row>
    <row r="50" spans="2:8" ht="23.25" thickBot="1">
      <c r="B50" s="129"/>
      <c r="C50" s="10" t="s">
        <v>66</v>
      </c>
      <c r="D50" s="11"/>
      <c r="E50" s="132"/>
      <c r="F50" s="122" t="s">
        <v>330</v>
      </c>
      <c r="G50" s="11"/>
      <c r="H50" s="135"/>
    </row>
    <row r="51" spans="2:8" ht="13.5" thickBot="1">
      <c r="B51" s="130"/>
      <c r="C51" s="12" t="s">
        <v>67</v>
      </c>
      <c r="D51" s="13"/>
      <c r="E51" s="133"/>
      <c r="F51" s="122"/>
      <c r="G51" s="13"/>
      <c r="H51" s="136"/>
    </row>
    <row r="52" spans="1:8" ht="12.75">
      <c r="A52" s="72" t="s">
        <v>129</v>
      </c>
      <c r="B52" s="129" t="s">
        <v>33</v>
      </c>
      <c r="C52" s="10" t="s">
        <v>101</v>
      </c>
      <c r="D52" s="26"/>
      <c r="E52" s="139">
        <f>IF(D54&lt;&gt;"",2,IF(D53&lt;&gt;"",1,0))</f>
        <v>0</v>
      </c>
      <c r="F52" s="10"/>
      <c r="G52" s="26"/>
      <c r="H52" s="137">
        <f>IF(G54&lt;&gt;"",2,IF(G53&lt;&gt;"",1,0))</f>
        <v>0</v>
      </c>
    </row>
    <row r="53" spans="2:8" ht="13.5" thickBot="1">
      <c r="B53" s="129"/>
      <c r="C53" s="10" t="s">
        <v>102</v>
      </c>
      <c r="D53" s="11"/>
      <c r="E53" s="132"/>
      <c r="F53" s="119" t="s">
        <v>326</v>
      </c>
      <c r="G53" s="11"/>
      <c r="H53" s="135"/>
    </row>
    <row r="54" spans="2:8" ht="13.5" thickBot="1">
      <c r="B54" s="129"/>
      <c r="C54" s="10" t="s">
        <v>103</v>
      </c>
      <c r="D54" s="11"/>
      <c r="E54" s="132"/>
      <c r="F54" s="119"/>
      <c r="G54" s="11"/>
      <c r="H54" s="135"/>
    </row>
    <row r="55" spans="1:8" ht="12.75">
      <c r="A55" s="72" t="s">
        <v>129</v>
      </c>
      <c r="B55" s="128" t="s">
        <v>34</v>
      </c>
      <c r="C55" s="7" t="s">
        <v>104</v>
      </c>
      <c r="D55" s="8"/>
      <c r="E55" s="131">
        <f>IF(D57&lt;&gt;"",2,IF(D56&lt;&gt;"",1,0))</f>
        <v>0</v>
      </c>
      <c r="F55" s="7"/>
      <c r="G55" s="8"/>
      <c r="H55" s="134">
        <f>IF(G57&lt;&gt;"",2,IF(G56&lt;&gt;"",1,0))</f>
        <v>0</v>
      </c>
    </row>
    <row r="56" spans="2:8" ht="34.5" thickBot="1">
      <c r="B56" s="129"/>
      <c r="C56" s="10" t="s">
        <v>105</v>
      </c>
      <c r="D56" s="11"/>
      <c r="E56" s="132"/>
      <c r="F56" s="118" t="s">
        <v>319</v>
      </c>
      <c r="G56" s="11"/>
      <c r="H56" s="135"/>
    </row>
    <row r="57" spans="2:8" ht="13.5" thickBot="1">
      <c r="B57" s="130"/>
      <c r="C57" s="12" t="s">
        <v>106</v>
      </c>
      <c r="D57" s="13"/>
      <c r="E57" s="133"/>
      <c r="F57" s="118"/>
      <c r="G57" s="13"/>
      <c r="H57" s="136"/>
    </row>
    <row r="58" spans="2:8" ht="21" thickBot="1">
      <c r="B58" s="155" t="s">
        <v>0</v>
      </c>
      <c r="C58" s="156"/>
      <c r="D58" s="71"/>
      <c r="E58" s="70"/>
      <c r="F58" s="70"/>
      <c r="G58" s="30"/>
      <c r="H58" s="31"/>
    </row>
    <row r="59" spans="1:8" ht="12.75">
      <c r="A59" s="72" t="s">
        <v>129</v>
      </c>
      <c r="B59" s="128" t="s">
        <v>296</v>
      </c>
      <c r="C59" s="7" t="s">
        <v>107</v>
      </c>
      <c r="D59" s="8"/>
      <c r="E59" s="131">
        <f>IF(D61&lt;&gt;"",2,IF(D60&lt;&gt;"",1,0))</f>
        <v>0</v>
      </c>
      <c r="F59" s="7"/>
      <c r="G59" s="8"/>
      <c r="H59" s="134">
        <f>IF(G61&lt;&gt;"",2,IF(G60&lt;&gt;"",1,0))</f>
        <v>0</v>
      </c>
    </row>
    <row r="60" spans="2:8" ht="12.75">
      <c r="B60" s="129"/>
      <c r="C60" s="10" t="s">
        <v>108</v>
      </c>
      <c r="D60" s="11"/>
      <c r="E60" s="132"/>
      <c r="F60" s="10"/>
      <c r="G60" s="11"/>
      <c r="H60" s="135"/>
    </row>
    <row r="61" spans="2:8" ht="13.5" thickBot="1">
      <c r="B61" s="130"/>
      <c r="C61" s="12" t="s">
        <v>109</v>
      </c>
      <c r="D61" s="13"/>
      <c r="E61" s="133"/>
      <c r="F61" s="119" t="s">
        <v>337</v>
      </c>
      <c r="G61" s="13"/>
      <c r="H61" s="136"/>
    </row>
    <row r="62" spans="1:8" ht="12.75">
      <c r="A62" s="72" t="s">
        <v>129</v>
      </c>
      <c r="B62" s="129" t="s">
        <v>36</v>
      </c>
      <c r="C62" s="10" t="s">
        <v>110</v>
      </c>
      <c r="D62" s="26"/>
      <c r="E62" s="139">
        <f>IF(D64&lt;&gt;"",2,IF(D63&lt;&gt;"",1,0))</f>
        <v>0</v>
      </c>
      <c r="F62" s="10"/>
      <c r="G62" s="26"/>
      <c r="H62" s="137">
        <f>IF(G64&lt;&gt;"",2,IF(G63&lt;&gt;"",1,0))</f>
        <v>0</v>
      </c>
    </row>
    <row r="63" spans="2:8" ht="23.25" thickBot="1">
      <c r="B63" s="129"/>
      <c r="C63" s="10" t="s">
        <v>111</v>
      </c>
      <c r="D63" s="11"/>
      <c r="E63" s="132"/>
      <c r="F63" s="121" t="s">
        <v>327</v>
      </c>
      <c r="G63" s="11"/>
      <c r="H63" s="135"/>
    </row>
    <row r="64" spans="2:8" ht="13.5" thickBot="1">
      <c r="B64" s="129"/>
      <c r="C64" s="10" t="s">
        <v>112</v>
      </c>
      <c r="D64" s="11"/>
      <c r="E64" s="132"/>
      <c r="F64" s="121"/>
      <c r="G64" s="11"/>
      <c r="H64" s="135"/>
    </row>
    <row r="65" spans="1:8" ht="12.75">
      <c r="A65" s="72" t="s">
        <v>129</v>
      </c>
      <c r="B65" s="128" t="s">
        <v>37</v>
      </c>
      <c r="C65" s="7" t="s">
        <v>113</v>
      </c>
      <c r="D65" s="8"/>
      <c r="E65" s="131">
        <f>IF(D67&lt;&gt;"",2,IF(D66&lt;&gt;"",1,0))</f>
        <v>0</v>
      </c>
      <c r="F65" s="7"/>
      <c r="G65" s="8"/>
      <c r="H65" s="134">
        <f>IF(G67&lt;&gt;"",2,IF(G66&lt;&gt;"",1,0))</f>
        <v>0</v>
      </c>
    </row>
    <row r="66" spans="2:8" ht="23.25" thickBot="1">
      <c r="B66" s="129"/>
      <c r="C66" s="10" t="s">
        <v>68</v>
      </c>
      <c r="D66" s="11"/>
      <c r="E66" s="132"/>
      <c r="F66" s="121" t="s">
        <v>328</v>
      </c>
      <c r="G66" s="11"/>
      <c r="H66" s="135"/>
    </row>
    <row r="67" spans="2:8" ht="13.5" thickBot="1">
      <c r="B67" s="130"/>
      <c r="C67" s="12" t="s">
        <v>69</v>
      </c>
      <c r="D67" s="13"/>
      <c r="E67" s="133"/>
      <c r="F67" s="121"/>
      <c r="G67" s="13"/>
      <c r="H67" s="136"/>
    </row>
    <row r="68" spans="1:8" ht="12.75">
      <c r="A68" s="72" t="s">
        <v>129</v>
      </c>
      <c r="B68" s="129" t="s">
        <v>38</v>
      </c>
      <c r="C68" s="10" t="s">
        <v>70</v>
      </c>
      <c r="D68" s="26"/>
      <c r="E68" s="139">
        <f>IF(D70&lt;&gt;"",2,IF(D69&lt;&gt;"",1,0))</f>
        <v>0</v>
      </c>
      <c r="F68" s="10"/>
      <c r="G68" s="26"/>
      <c r="H68" s="137">
        <f>IF(G70&lt;&gt;"",2,IF(G69&lt;&gt;"",1,0))</f>
        <v>0</v>
      </c>
    </row>
    <row r="69" spans="2:8" ht="23.25" thickBot="1">
      <c r="B69" s="129"/>
      <c r="C69" s="10" t="s">
        <v>71</v>
      </c>
      <c r="D69" s="11"/>
      <c r="E69" s="132"/>
      <c r="F69" s="121" t="s">
        <v>329</v>
      </c>
      <c r="G69" s="11"/>
      <c r="H69" s="135"/>
    </row>
    <row r="70" spans="2:8" ht="13.5" thickBot="1">
      <c r="B70" s="129"/>
      <c r="C70" s="10" t="s">
        <v>72</v>
      </c>
      <c r="D70" s="11"/>
      <c r="E70" s="132"/>
      <c r="F70" s="121"/>
      <c r="G70" s="11"/>
      <c r="H70" s="135"/>
    </row>
    <row r="71" spans="2:8" ht="21" thickBot="1">
      <c r="B71" s="155" t="s">
        <v>309</v>
      </c>
      <c r="C71" s="156"/>
      <c r="D71" s="71"/>
      <c r="E71" s="70"/>
      <c r="F71" s="70"/>
      <c r="G71" s="30"/>
      <c r="H71" s="31"/>
    </row>
    <row r="72" spans="1:8" ht="12.75">
      <c r="A72" s="72" t="s">
        <v>129</v>
      </c>
      <c r="B72" s="129" t="s">
        <v>2</v>
      </c>
      <c r="C72" s="10" t="s">
        <v>73</v>
      </c>
      <c r="D72" s="26"/>
      <c r="E72" s="139">
        <f>IF(D74&lt;&gt;"",2,IF(D73&lt;&gt;"",1,0))</f>
        <v>0</v>
      </c>
      <c r="F72" s="10"/>
      <c r="G72" s="26"/>
      <c r="H72" s="137">
        <f>IF(G74&lt;&gt;"",2,IF(G73&lt;&gt;"",1,0))</f>
        <v>0</v>
      </c>
    </row>
    <row r="73" spans="2:8" ht="45.75" thickBot="1">
      <c r="B73" s="129"/>
      <c r="C73" s="10" t="s">
        <v>74</v>
      </c>
      <c r="D73" s="11"/>
      <c r="E73" s="132"/>
      <c r="F73" s="118" t="s">
        <v>332</v>
      </c>
      <c r="G73" s="11"/>
      <c r="H73" s="135"/>
    </row>
    <row r="74" spans="2:8" ht="13.5" thickBot="1">
      <c r="B74" s="129"/>
      <c r="C74" s="10" t="s">
        <v>75</v>
      </c>
      <c r="D74" s="11"/>
      <c r="E74" s="132"/>
      <c r="F74" s="118"/>
      <c r="G74" s="11"/>
      <c r="H74" s="135"/>
    </row>
    <row r="75" spans="1:8" ht="12.75">
      <c r="A75" s="72" t="s">
        <v>129</v>
      </c>
      <c r="B75" s="128" t="s">
        <v>3</v>
      </c>
      <c r="C75" s="7" t="s">
        <v>76</v>
      </c>
      <c r="D75" s="8"/>
      <c r="E75" s="131">
        <f>IF(D77&lt;&gt;"",2,IF(D76&lt;&gt;"",1,0))</f>
        <v>0</v>
      </c>
      <c r="F75" s="7"/>
      <c r="G75" s="8"/>
      <c r="H75" s="134">
        <f>IF(G77&lt;&gt;"",2,IF(G76&lt;&gt;"",1,0))</f>
        <v>0</v>
      </c>
    </row>
    <row r="76" spans="2:8" ht="34.5" thickBot="1">
      <c r="B76" s="129"/>
      <c r="C76" s="10" t="s">
        <v>114</v>
      </c>
      <c r="D76" s="11"/>
      <c r="E76" s="132"/>
      <c r="F76" s="118" t="s">
        <v>319</v>
      </c>
      <c r="G76" s="11"/>
      <c r="H76" s="135"/>
    </row>
    <row r="77" spans="2:8" ht="13.5" thickBot="1">
      <c r="B77" s="130"/>
      <c r="C77" s="12" t="s">
        <v>115</v>
      </c>
      <c r="D77" s="13"/>
      <c r="E77" s="133"/>
      <c r="F77" s="118"/>
      <c r="G77" s="13"/>
      <c r="H77" s="136"/>
    </row>
    <row r="78" spans="1:8" ht="12.75">
      <c r="A78" s="72" t="s">
        <v>129</v>
      </c>
      <c r="B78" s="129" t="s">
        <v>4</v>
      </c>
      <c r="C78" s="10" t="s">
        <v>77</v>
      </c>
      <c r="D78" s="26"/>
      <c r="E78" s="139">
        <f>IF(D80&lt;&gt;"",2,IF(D79&lt;&gt;"",1,0))</f>
        <v>0</v>
      </c>
      <c r="F78" s="10"/>
      <c r="G78" s="26"/>
      <c r="H78" s="137">
        <f>IF(G80&lt;&gt;"",2,IF(G79&lt;&gt;"",1,0))</f>
        <v>0</v>
      </c>
    </row>
    <row r="79" spans="2:8" ht="23.25" thickBot="1">
      <c r="B79" s="129"/>
      <c r="C79" s="10" t="s">
        <v>78</v>
      </c>
      <c r="D79" s="11"/>
      <c r="E79" s="132"/>
      <c r="F79" s="118" t="s">
        <v>324</v>
      </c>
      <c r="G79" s="11"/>
      <c r="H79" s="135"/>
    </row>
    <row r="80" spans="2:8" ht="13.5" thickBot="1">
      <c r="B80" s="129"/>
      <c r="C80" s="10" t="s">
        <v>79</v>
      </c>
      <c r="D80" s="11"/>
      <c r="E80" s="132"/>
      <c r="F80" s="118"/>
      <c r="G80" s="11"/>
      <c r="H80" s="135"/>
    </row>
    <row r="81" spans="1:8" ht="12.75">
      <c r="A81" s="72" t="s">
        <v>129</v>
      </c>
      <c r="B81" s="128" t="s">
        <v>5</v>
      </c>
      <c r="C81" s="7" t="s">
        <v>80</v>
      </c>
      <c r="D81" s="8"/>
      <c r="E81" s="131">
        <f>IF(D83&lt;&gt;"",2,IF(D82&lt;&gt;"",1,0))</f>
        <v>0</v>
      </c>
      <c r="F81" s="7"/>
      <c r="G81" s="8"/>
      <c r="H81" s="134">
        <v>0</v>
      </c>
    </row>
    <row r="82" spans="2:8" ht="12.75">
      <c r="B82" s="129"/>
      <c r="C82" s="10" t="s">
        <v>81</v>
      </c>
      <c r="D82" s="11"/>
      <c r="E82" s="132"/>
      <c r="F82" s="10"/>
      <c r="G82" s="11"/>
      <c r="H82" s="135"/>
    </row>
    <row r="83" spans="2:8" ht="13.5" thickBot="1">
      <c r="B83" s="130"/>
      <c r="C83" s="12" t="s">
        <v>82</v>
      </c>
      <c r="D83" s="13"/>
      <c r="E83" s="133"/>
      <c r="F83" s="119" t="s">
        <v>320</v>
      </c>
      <c r="G83" s="13"/>
      <c r="H83" s="136"/>
    </row>
    <row r="84" spans="1:8" ht="12.75">
      <c r="A84" s="72" t="s">
        <v>129</v>
      </c>
      <c r="B84" s="153" t="s">
        <v>3</v>
      </c>
      <c r="C84" s="1" t="s">
        <v>76</v>
      </c>
      <c r="D84" s="8"/>
      <c r="E84" s="131">
        <f>IF(D86&lt;&gt;"",2,IF(D85&lt;&gt;"",1,0))</f>
        <v>0</v>
      </c>
      <c r="F84" s="7"/>
      <c r="G84" s="8"/>
      <c r="H84" s="134">
        <f>IF(G86&lt;&gt;"",2,IF(G85&lt;&gt;"",1,0))</f>
        <v>0</v>
      </c>
    </row>
    <row r="85" spans="2:8" ht="34.5" thickBot="1">
      <c r="B85" s="154"/>
      <c r="C85" s="2" t="s">
        <v>114</v>
      </c>
      <c r="D85" s="11"/>
      <c r="E85" s="132"/>
      <c r="F85" s="118" t="s">
        <v>319</v>
      </c>
      <c r="G85" s="11"/>
      <c r="H85" s="135"/>
    </row>
    <row r="86" spans="2:8" ht="13.5" thickBot="1">
      <c r="B86" s="159"/>
      <c r="C86" s="3" t="s">
        <v>115</v>
      </c>
      <c r="D86" s="13"/>
      <c r="E86" s="133"/>
      <c r="F86" s="118"/>
      <c r="G86" s="13"/>
      <c r="H86" s="136"/>
    </row>
    <row r="87" spans="1:8" ht="12.75">
      <c r="A87" s="72" t="s">
        <v>129</v>
      </c>
      <c r="B87" s="153" t="s">
        <v>131</v>
      </c>
      <c r="C87" s="1" t="s">
        <v>132</v>
      </c>
      <c r="D87" s="8"/>
      <c r="E87" s="131">
        <f>IF(D89&lt;&gt;"",2,IF(D88&lt;&gt;"",1,0))</f>
        <v>0</v>
      </c>
      <c r="F87" s="7"/>
      <c r="G87" s="8"/>
      <c r="H87" s="134">
        <f>IF(G89&lt;&gt;"",2,IF(G88&lt;&gt;"",1,0))</f>
        <v>0</v>
      </c>
    </row>
    <row r="88" spans="2:8" ht="12.75">
      <c r="B88" s="154"/>
      <c r="C88" s="2" t="s">
        <v>133</v>
      </c>
      <c r="D88" s="11"/>
      <c r="E88" s="132"/>
      <c r="F88" s="10"/>
      <c r="G88" s="11"/>
      <c r="H88" s="135"/>
    </row>
    <row r="89" spans="2:8" ht="13.5" thickBot="1">
      <c r="B89" s="159"/>
      <c r="C89" s="3" t="s">
        <v>134</v>
      </c>
      <c r="D89" s="13"/>
      <c r="E89" s="133"/>
      <c r="F89" s="119" t="s">
        <v>320</v>
      </c>
      <c r="G89" s="13"/>
      <c r="H89" s="136"/>
    </row>
    <row r="90" spans="1:8" ht="12.75">
      <c r="A90" s="72" t="s">
        <v>129</v>
      </c>
      <c r="B90" s="129" t="s">
        <v>39</v>
      </c>
      <c r="C90" s="10" t="s">
        <v>83</v>
      </c>
      <c r="D90" s="8"/>
      <c r="E90" s="131">
        <f>IF(D92&lt;&gt;"",2,IF(D91&lt;&gt;"",1,0))</f>
        <v>0</v>
      </c>
      <c r="F90" s="7"/>
      <c r="G90" s="8"/>
      <c r="H90" s="134">
        <f>IF(G92&lt;&gt;"",2,IF(G91&lt;&gt;"",1,0))</f>
        <v>0</v>
      </c>
    </row>
    <row r="91" spans="2:8" ht="34.5" thickBot="1">
      <c r="B91" s="129"/>
      <c r="C91" s="10" t="s">
        <v>84</v>
      </c>
      <c r="D91" s="11"/>
      <c r="E91" s="132"/>
      <c r="F91" s="118" t="s">
        <v>319</v>
      </c>
      <c r="G91" s="11"/>
      <c r="H91" s="135"/>
    </row>
    <row r="92" spans="2:10" ht="13.5" thickBot="1">
      <c r="B92" s="129"/>
      <c r="C92" s="10" t="s">
        <v>116</v>
      </c>
      <c r="D92" s="13"/>
      <c r="E92" s="133"/>
      <c r="F92" s="118"/>
      <c r="G92" s="13"/>
      <c r="H92" s="136"/>
      <c r="I92" s="46"/>
      <c r="J92" s="6"/>
    </row>
    <row r="93" spans="1:10" ht="12.75">
      <c r="A93" s="72" t="s">
        <v>129</v>
      </c>
      <c r="B93" s="153" t="s">
        <v>40</v>
      </c>
      <c r="C93" s="1" t="s">
        <v>85</v>
      </c>
      <c r="D93" s="8"/>
      <c r="E93" s="131">
        <f>IF(D95&lt;&gt;"",2,IF(D94&lt;&gt;"",1,0))</f>
        <v>0</v>
      </c>
      <c r="F93" s="7"/>
      <c r="G93" s="8"/>
      <c r="H93" s="134">
        <f>IF(G95&lt;&gt;"",2,IF(G94&lt;&gt;"",1,0))</f>
        <v>0</v>
      </c>
      <c r="I93" s="46"/>
      <c r="J93" s="6"/>
    </row>
    <row r="94" spans="2:10" ht="12.75" customHeight="1">
      <c r="B94" s="154"/>
      <c r="C94" s="2" t="s">
        <v>86</v>
      </c>
      <c r="D94" s="11"/>
      <c r="E94" s="132"/>
      <c r="F94" s="10"/>
      <c r="G94" s="11"/>
      <c r="H94" s="135"/>
      <c r="I94" s="46"/>
      <c r="J94" s="6"/>
    </row>
    <row r="95" spans="2:10" ht="13.5" thickBot="1">
      <c r="B95" s="159"/>
      <c r="C95" s="3" t="s">
        <v>87</v>
      </c>
      <c r="D95" s="13"/>
      <c r="E95" s="133"/>
      <c r="F95" s="119" t="s">
        <v>320</v>
      </c>
      <c r="G95" s="13"/>
      <c r="H95" s="136"/>
      <c r="I95" s="46"/>
      <c r="J95" s="6"/>
    </row>
    <row r="96" spans="1:14" ht="12.75">
      <c r="A96" s="72" t="s">
        <v>129</v>
      </c>
      <c r="B96" s="154" t="s">
        <v>135</v>
      </c>
      <c r="C96" s="2" t="s">
        <v>136</v>
      </c>
      <c r="D96" s="8"/>
      <c r="E96" s="131">
        <f>IF(D98&lt;&gt;"",2,IF(D97&lt;&gt;"",1,0))</f>
        <v>0</v>
      </c>
      <c r="F96" s="7"/>
      <c r="G96" s="8"/>
      <c r="H96" s="134">
        <f>IF(G98&lt;&gt;"",2,IF(G97&lt;&gt;"",1,0))</f>
        <v>0</v>
      </c>
      <c r="I96" s="46"/>
      <c r="J96" s="6"/>
      <c r="M96" s="111" t="s">
        <v>9</v>
      </c>
      <c r="N96" s="113"/>
    </row>
    <row r="97" spans="2:14" ht="23.25" thickBot="1">
      <c r="B97" s="154"/>
      <c r="C97" s="2" t="s">
        <v>137</v>
      </c>
      <c r="D97" s="11"/>
      <c r="E97" s="132"/>
      <c r="F97" s="118" t="s">
        <v>322</v>
      </c>
      <c r="G97" s="11"/>
      <c r="H97" s="135"/>
      <c r="I97" s="46"/>
      <c r="J97" s="6"/>
      <c r="M97" s="111" t="s">
        <v>12</v>
      </c>
      <c r="N97" s="113"/>
    </row>
    <row r="98" spans="2:14" ht="13.5" thickBot="1">
      <c r="B98" s="154"/>
      <c r="C98" s="2" t="s">
        <v>315</v>
      </c>
      <c r="D98" s="32"/>
      <c r="E98" s="140"/>
      <c r="F98" s="118"/>
      <c r="G98" s="32"/>
      <c r="H98" s="141"/>
      <c r="I98" s="46"/>
      <c r="J98" s="6"/>
      <c r="N98" s="113"/>
    </row>
    <row r="99" spans="2:26" ht="21" thickBot="1">
      <c r="B99" s="157" t="s">
        <v>15</v>
      </c>
      <c r="C99" s="158"/>
      <c r="D99" s="63"/>
      <c r="E99" s="64"/>
      <c r="F99" s="65"/>
      <c r="G99" s="63"/>
      <c r="H99" s="66"/>
      <c r="I99" s="46"/>
      <c r="J99" s="6"/>
      <c r="N99" s="113"/>
      <c r="O99" s="111">
        <f>E104</f>
        <v>29</v>
      </c>
      <c r="Q99" s="113" t="s">
        <v>121</v>
      </c>
      <c r="R99" s="111" t="s">
        <v>122</v>
      </c>
      <c r="T99" s="111" t="s">
        <v>123</v>
      </c>
      <c r="V99" s="111" t="s">
        <v>124</v>
      </c>
      <c r="W99" s="111" t="s">
        <v>125</v>
      </c>
      <c r="X99" s="111" t="s">
        <v>127</v>
      </c>
      <c r="Y99" s="111" t="s">
        <v>128</v>
      </c>
      <c r="Z99" s="111">
        <f>LOOKUP(X124,X100:X150)</f>
      </c>
    </row>
    <row r="100" spans="1:25" ht="12.75" customHeight="1">
      <c r="A100" s="72" t="s">
        <v>129</v>
      </c>
      <c r="B100" s="153" t="s">
        <v>1</v>
      </c>
      <c r="C100" s="1" t="s">
        <v>117</v>
      </c>
      <c r="D100" s="26"/>
      <c r="E100" s="139">
        <f>IF(D102&lt;&gt;"",2,IF(D101&lt;&gt;"",1,0))</f>
        <v>0</v>
      </c>
      <c r="F100" s="10"/>
      <c r="G100" s="26"/>
      <c r="H100" s="137">
        <f>IF(G102&lt;&gt;"",2,IF(G101&lt;&gt;"",1,0))</f>
        <v>0</v>
      </c>
      <c r="I100" s="46"/>
      <c r="J100" s="6"/>
      <c r="N100" s="113"/>
      <c r="O100" s="111">
        <f>O99*2</f>
        <v>58</v>
      </c>
      <c r="Q100" s="113">
        <v>0</v>
      </c>
      <c r="R100" s="114">
        <f aca="true" t="shared" si="0" ref="R100:R131">$O$100*Q100</f>
        <v>0</v>
      </c>
      <c r="T100" s="111">
        <f aca="true" t="shared" si="1" ref="T100:T131">POWER(Q100,2)*$O$100+5</f>
        <v>5</v>
      </c>
      <c r="U100" s="114"/>
      <c r="V100" s="111">
        <f aca="true" t="shared" si="2" ref="V100:V131">IF(AND($O$105&gt;R100,$O$105&lt;=R101),T100,"")</f>
      </c>
      <c r="W100" s="111">
        <f aca="true" t="shared" si="3" ref="W100:W131">IF(AND($O$106&gt;R100,$O$106&lt;=R101),T100,"")</f>
      </c>
      <c r="X100" s="111">
        <f>IF(AND($P$109&gt;R100,$P$109&lt;=R101),$O$100+5,"")</f>
      </c>
      <c r="Y100" s="111">
        <f>IF(AND($P$110&gt;R100,$P$110&lt;=R101),$O$100+5,"")</f>
      </c>
    </row>
    <row r="101" spans="2:25" ht="23.25" thickBot="1">
      <c r="B101" s="154"/>
      <c r="C101" s="2" t="s">
        <v>88</v>
      </c>
      <c r="D101" s="11"/>
      <c r="E101" s="132"/>
      <c r="F101" s="122" t="s">
        <v>330</v>
      </c>
      <c r="G101" s="11"/>
      <c r="H101" s="135"/>
      <c r="N101" s="113"/>
      <c r="Q101" s="113">
        <v>0.02</v>
      </c>
      <c r="R101" s="114">
        <f t="shared" si="0"/>
        <v>1.16</v>
      </c>
      <c r="T101" s="111">
        <f t="shared" si="1"/>
        <v>5.0232</v>
      </c>
      <c r="U101" s="114"/>
      <c r="V101" s="111">
        <f t="shared" si="2"/>
      </c>
      <c r="W101" s="111">
        <f t="shared" si="3"/>
      </c>
      <c r="X101" s="111">
        <f aca="true" t="shared" si="4" ref="X101:X150">IF(AND($P$109&gt;R101,$P$109&lt;=R102),$O$100+5,"")</f>
      </c>
      <c r="Y101" s="111">
        <f aca="true" t="shared" si="5" ref="Y101:Y150">IF(AND($P$110&gt;R101,$P$110&lt;=R102),$O$100+5,"")</f>
      </c>
    </row>
    <row r="102" spans="2:25" ht="13.5" thickBot="1">
      <c r="B102" s="154"/>
      <c r="C102" s="2" t="s">
        <v>118</v>
      </c>
      <c r="D102" s="11"/>
      <c r="E102" s="132"/>
      <c r="F102" s="122"/>
      <c r="G102" s="11"/>
      <c r="H102" s="135"/>
      <c r="M102" s="111" t="s">
        <v>10</v>
      </c>
      <c r="N102" s="113"/>
      <c r="Q102" s="113">
        <v>0.04</v>
      </c>
      <c r="R102" s="114">
        <f t="shared" si="0"/>
        <v>2.32</v>
      </c>
      <c r="T102" s="111">
        <f t="shared" si="1"/>
        <v>5.0928</v>
      </c>
      <c r="U102" s="114"/>
      <c r="V102" s="111">
        <f t="shared" si="2"/>
      </c>
      <c r="W102" s="111">
        <f t="shared" si="3"/>
      </c>
      <c r="X102" s="111">
        <f t="shared" si="4"/>
      </c>
      <c r="Y102" s="111">
        <f t="shared" si="5"/>
      </c>
    </row>
    <row r="103" spans="2:25" ht="30.75" thickBot="1">
      <c r="B103" s="33" t="s">
        <v>16</v>
      </c>
      <c r="C103" s="34" t="str">
        <f>IF(E103&lt;P109,"ACCEPTABLE",IF(E103&lt;P110,"CAUTION","HIGH RISK"))</f>
        <v>ACCEPTABLE</v>
      </c>
      <c r="D103" s="35"/>
      <c r="E103" s="36">
        <f>SUM(E10:E102)</f>
        <v>0</v>
      </c>
      <c r="F103" s="37" t="str">
        <f>IF(H103&lt;P109,"ACCEPTABLE",IF(H103&lt;P110,"CAUTION","HIGH RISK"))</f>
        <v>ACCEPTABLE</v>
      </c>
      <c r="G103" s="35"/>
      <c r="H103" s="38">
        <f>SUM(H10:H102)</f>
        <v>0</v>
      </c>
      <c r="M103" s="111" t="s">
        <v>11</v>
      </c>
      <c r="N103" s="113"/>
      <c r="Q103" s="113">
        <v>0.06</v>
      </c>
      <c r="R103" s="114">
        <f t="shared" si="0"/>
        <v>3.48</v>
      </c>
      <c r="T103" s="111">
        <f t="shared" si="1"/>
        <v>5.2088</v>
      </c>
      <c r="U103" s="114"/>
      <c r="V103" s="111">
        <f t="shared" si="2"/>
      </c>
      <c r="W103" s="111">
        <f t="shared" si="3"/>
      </c>
      <c r="X103" s="111">
        <f t="shared" si="4"/>
      </c>
      <c r="Y103" s="111">
        <f t="shared" si="5"/>
      </c>
    </row>
    <row r="104" spans="2:25" ht="13.5" thickBot="1">
      <c r="B104" s="39" t="s">
        <v>17</v>
      </c>
      <c r="C104" s="40"/>
      <c r="D104" s="41"/>
      <c r="E104" s="42">
        <f>COUNT(E9:E102)</f>
        <v>29</v>
      </c>
      <c r="F104" s="43"/>
      <c r="G104" s="44"/>
      <c r="H104" s="45">
        <f>COUNT(H9:H102)</f>
        <v>29</v>
      </c>
      <c r="N104" s="113"/>
      <c r="Q104" s="113">
        <v>0.08</v>
      </c>
      <c r="R104" s="114">
        <f t="shared" si="0"/>
        <v>4.64</v>
      </c>
      <c r="T104" s="111">
        <f t="shared" si="1"/>
        <v>5.3712</v>
      </c>
      <c r="U104" s="114"/>
      <c r="V104" s="111">
        <f t="shared" si="2"/>
      </c>
      <c r="W104" s="111">
        <f t="shared" si="3"/>
      </c>
      <c r="X104" s="111">
        <f t="shared" si="4"/>
      </c>
      <c r="Y104" s="111">
        <f t="shared" si="5"/>
      </c>
    </row>
    <row r="105" spans="2:25" ht="18.75" thickBot="1">
      <c r="B105" s="47" t="s">
        <v>130</v>
      </c>
      <c r="C105" s="48"/>
      <c r="D105" s="49"/>
      <c r="E105" s="50">
        <f>E104-COUNTA(D9:D102)</f>
        <v>29</v>
      </c>
      <c r="F105" s="51"/>
      <c r="G105" s="52"/>
      <c r="H105" s="53">
        <f>H104-COUNTA(G9:G102)</f>
        <v>29</v>
      </c>
      <c r="M105" s="111" t="s">
        <v>126</v>
      </c>
      <c r="N105" s="113"/>
      <c r="O105" s="111">
        <f>E103</f>
        <v>0</v>
      </c>
      <c r="Q105" s="113">
        <v>0.1</v>
      </c>
      <c r="R105" s="114">
        <f t="shared" si="0"/>
        <v>5.800000000000001</v>
      </c>
      <c r="T105" s="111">
        <f t="shared" si="1"/>
        <v>5.58</v>
      </c>
      <c r="U105" s="114"/>
      <c r="V105" s="111">
        <f t="shared" si="2"/>
      </c>
      <c r="W105" s="111">
        <f t="shared" si="3"/>
      </c>
      <c r="X105" s="111">
        <f t="shared" si="4"/>
      </c>
      <c r="Y105" s="111">
        <f t="shared" si="5"/>
      </c>
    </row>
    <row r="106" spans="1:25" ht="12.75">
      <c r="A106" s="81"/>
      <c r="M106" s="111" t="s">
        <v>119</v>
      </c>
      <c r="N106" s="113"/>
      <c r="O106" s="111">
        <f>H103</f>
        <v>0</v>
      </c>
      <c r="Q106" s="113">
        <v>0.12</v>
      </c>
      <c r="R106" s="114">
        <f t="shared" si="0"/>
        <v>6.96</v>
      </c>
      <c r="T106" s="111">
        <f t="shared" si="1"/>
        <v>5.8352</v>
      </c>
      <c r="U106" s="114"/>
      <c r="V106" s="111">
        <f t="shared" si="2"/>
      </c>
      <c r="W106" s="111">
        <f t="shared" si="3"/>
      </c>
      <c r="X106" s="111">
        <f t="shared" si="4"/>
      </c>
      <c r="Y106" s="111">
        <f t="shared" si="5"/>
      </c>
    </row>
    <row r="107" spans="1:25" ht="20.25">
      <c r="A107" s="81"/>
      <c r="B107" s="54"/>
      <c r="C107" s="55"/>
      <c r="D107" s="56"/>
      <c r="E107" s="46"/>
      <c r="F107" s="46"/>
      <c r="G107" s="138"/>
      <c r="H107" s="46"/>
      <c r="M107" s="111" t="s">
        <v>120</v>
      </c>
      <c r="N107" s="113"/>
      <c r="Q107" s="113">
        <v>0.14</v>
      </c>
      <c r="R107" s="114">
        <f t="shared" si="0"/>
        <v>8.120000000000001</v>
      </c>
      <c r="T107" s="111">
        <f t="shared" si="1"/>
        <v>6.1368</v>
      </c>
      <c r="U107" s="114"/>
      <c r="V107" s="111">
        <f t="shared" si="2"/>
      </c>
      <c r="W107" s="111">
        <f t="shared" si="3"/>
      </c>
      <c r="X107" s="111">
        <f t="shared" si="4"/>
      </c>
      <c r="Y107" s="111">
        <f t="shared" si="5"/>
      </c>
    </row>
    <row r="108" spans="1:25" ht="20.25">
      <c r="A108" s="81"/>
      <c r="B108" s="54"/>
      <c r="C108" s="55"/>
      <c r="D108" s="56"/>
      <c r="E108" s="46"/>
      <c r="F108" s="46"/>
      <c r="G108" s="138"/>
      <c r="H108" s="46"/>
      <c r="N108" s="113"/>
      <c r="Q108" s="113">
        <v>0.16</v>
      </c>
      <c r="R108" s="114">
        <f t="shared" si="0"/>
        <v>9.28</v>
      </c>
      <c r="T108" s="111">
        <f t="shared" si="1"/>
        <v>6.4848</v>
      </c>
      <c r="U108" s="114"/>
      <c r="V108" s="111">
        <f t="shared" si="2"/>
      </c>
      <c r="W108" s="111">
        <f t="shared" si="3"/>
      </c>
      <c r="X108" s="111">
        <f t="shared" si="4"/>
      </c>
      <c r="Y108" s="111">
        <f t="shared" si="5"/>
      </c>
    </row>
    <row r="109" spans="1:25" ht="20.25">
      <c r="A109" s="81"/>
      <c r="B109" s="54"/>
      <c r="C109" s="55"/>
      <c r="D109" s="56"/>
      <c r="E109" s="46"/>
      <c r="F109" s="46"/>
      <c r="G109" s="138"/>
      <c r="H109" s="46"/>
      <c r="N109" s="113"/>
      <c r="O109" s="111">
        <v>20</v>
      </c>
      <c r="P109" s="111">
        <f>$O$100*$O$109/100</f>
        <v>11.6</v>
      </c>
      <c r="Q109" s="113">
        <v>0.18</v>
      </c>
      <c r="R109" s="114">
        <f t="shared" si="0"/>
        <v>10.44</v>
      </c>
      <c r="T109" s="111">
        <f t="shared" si="1"/>
        <v>6.8792</v>
      </c>
      <c r="U109" s="114"/>
      <c r="V109" s="111">
        <f t="shared" si="2"/>
      </c>
      <c r="W109" s="111">
        <f t="shared" si="3"/>
      </c>
      <c r="X109" s="111">
        <f t="shared" si="4"/>
        <v>63</v>
      </c>
      <c r="Y109" s="111">
        <f t="shared" si="5"/>
      </c>
    </row>
    <row r="110" spans="2:25" ht="12.75">
      <c r="B110" s="57"/>
      <c r="C110" s="46"/>
      <c r="D110" s="58"/>
      <c r="E110" s="46"/>
      <c r="F110" s="46"/>
      <c r="G110" s="58"/>
      <c r="H110" s="46"/>
      <c r="N110" s="113"/>
      <c r="O110" s="111">
        <v>40</v>
      </c>
      <c r="P110" s="111">
        <f>$O$100*$O$110/100</f>
        <v>23.2</v>
      </c>
      <c r="Q110" s="113">
        <v>0.2</v>
      </c>
      <c r="R110" s="114">
        <f t="shared" si="0"/>
        <v>11.600000000000001</v>
      </c>
      <c r="T110" s="111">
        <f t="shared" si="1"/>
        <v>7.32</v>
      </c>
      <c r="U110" s="114"/>
      <c r="V110" s="111">
        <f t="shared" si="2"/>
      </c>
      <c r="W110" s="111">
        <f t="shared" si="3"/>
      </c>
      <c r="X110" s="111">
        <f t="shared" si="4"/>
      </c>
      <c r="Y110" s="111">
        <f t="shared" si="5"/>
      </c>
    </row>
    <row r="111" spans="2:25" ht="12.75">
      <c r="B111" s="59"/>
      <c r="C111" s="46"/>
      <c r="D111" s="58"/>
      <c r="E111" s="46"/>
      <c r="F111" s="46"/>
      <c r="G111" s="58"/>
      <c r="H111" s="46"/>
      <c r="M111" s="111" t="str">
        <f>IF(E103&lt;P109,"CAUTION",22)</f>
        <v>CAUTION</v>
      </c>
      <c r="N111" s="113"/>
      <c r="Q111" s="113">
        <v>0.22</v>
      </c>
      <c r="R111" s="114">
        <f t="shared" si="0"/>
        <v>12.76</v>
      </c>
      <c r="T111" s="111">
        <f t="shared" si="1"/>
        <v>7.8072</v>
      </c>
      <c r="U111" s="114"/>
      <c r="V111" s="111">
        <f t="shared" si="2"/>
      </c>
      <c r="W111" s="111">
        <f t="shared" si="3"/>
      </c>
      <c r="X111" s="111">
        <f t="shared" si="4"/>
      </c>
      <c r="Y111" s="111">
        <f t="shared" si="5"/>
      </c>
    </row>
    <row r="112" spans="2:25" ht="12.75">
      <c r="B112" s="46"/>
      <c r="C112" s="46"/>
      <c r="D112" s="58"/>
      <c r="E112" s="46"/>
      <c r="F112" s="46"/>
      <c r="G112" s="58"/>
      <c r="H112" s="46"/>
      <c r="N112" s="113"/>
      <c r="Q112" s="113">
        <v>0.24</v>
      </c>
      <c r="R112" s="114">
        <f t="shared" si="0"/>
        <v>13.92</v>
      </c>
      <c r="T112" s="111">
        <f t="shared" si="1"/>
        <v>8.3408</v>
      </c>
      <c r="U112" s="114"/>
      <c r="V112" s="111">
        <f t="shared" si="2"/>
      </c>
      <c r="W112" s="111">
        <f t="shared" si="3"/>
      </c>
      <c r="X112" s="111">
        <f t="shared" si="4"/>
      </c>
      <c r="Y112" s="111">
        <f t="shared" si="5"/>
      </c>
    </row>
    <row r="113" spans="2:25" ht="12.75">
      <c r="B113" s="60"/>
      <c r="N113" s="113"/>
      <c r="Q113" s="113">
        <v>0.26</v>
      </c>
      <c r="R113" s="114">
        <f t="shared" si="0"/>
        <v>15.08</v>
      </c>
      <c r="T113" s="111">
        <f t="shared" si="1"/>
        <v>8.9208</v>
      </c>
      <c r="U113" s="114"/>
      <c r="V113" s="111">
        <f t="shared" si="2"/>
      </c>
      <c r="W113" s="111">
        <f t="shared" si="3"/>
      </c>
      <c r="X113" s="111">
        <f t="shared" si="4"/>
      </c>
      <c r="Y113" s="111">
        <f t="shared" si="5"/>
      </c>
    </row>
    <row r="114" spans="2:25" ht="12.75">
      <c r="B114" s="60"/>
      <c r="N114" s="113"/>
      <c r="Q114" s="113">
        <v>0.28</v>
      </c>
      <c r="R114" s="114">
        <f t="shared" si="0"/>
        <v>16.240000000000002</v>
      </c>
      <c r="T114" s="111">
        <f t="shared" si="1"/>
        <v>9.5472</v>
      </c>
      <c r="U114" s="114"/>
      <c r="V114" s="111">
        <f t="shared" si="2"/>
      </c>
      <c r="W114" s="111">
        <f t="shared" si="3"/>
      </c>
      <c r="X114" s="111">
        <f t="shared" si="4"/>
      </c>
      <c r="Y114" s="111">
        <f t="shared" si="5"/>
      </c>
    </row>
    <row r="115" spans="2:25" ht="12.75">
      <c r="B115" s="60"/>
      <c r="N115" s="113"/>
      <c r="Q115" s="113">
        <v>0.3</v>
      </c>
      <c r="R115" s="114">
        <f t="shared" si="0"/>
        <v>17.4</v>
      </c>
      <c r="T115" s="111">
        <f t="shared" si="1"/>
        <v>10.219999999999999</v>
      </c>
      <c r="U115" s="114"/>
      <c r="V115" s="111">
        <f t="shared" si="2"/>
      </c>
      <c r="W115" s="111">
        <f t="shared" si="3"/>
      </c>
      <c r="X115" s="111">
        <f t="shared" si="4"/>
      </c>
      <c r="Y115" s="111">
        <f t="shared" si="5"/>
      </c>
    </row>
    <row r="116" spans="14:25" ht="12.75">
      <c r="N116" s="113"/>
      <c r="Q116" s="113">
        <v>0.32</v>
      </c>
      <c r="R116" s="114">
        <f t="shared" si="0"/>
        <v>18.56</v>
      </c>
      <c r="T116" s="111">
        <f t="shared" si="1"/>
        <v>10.9392</v>
      </c>
      <c r="U116" s="114"/>
      <c r="V116" s="111">
        <f t="shared" si="2"/>
      </c>
      <c r="W116" s="111">
        <f t="shared" si="3"/>
      </c>
      <c r="X116" s="111">
        <f t="shared" si="4"/>
      </c>
      <c r="Y116" s="111">
        <f t="shared" si="5"/>
      </c>
    </row>
    <row r="117" spans="14:25" ht="12.75">
      <c r="N117" s="113"/>
      <c r="Q117" s="113">
        <v>0.34</v>
      </c>
      <c r="R117" s="114">
        <f t="shared" si="0"/>
        <v>19.720000000000002</v>
      </c>
      <c r="T117" s="111">
        <f t="shared" si="1"/>
        <v>11.704800000000002</v>
      </c>
      <c r="U117" s="114"/>
      <c r="V117" s="111">
        <f t="shared" si="2"/>
      </c>
      <c r="W117" s="111">
        <f t="shared" si="3"/>
      </c>
      <c r="X117" s="111">
        <f t="shared" si="4"/>
      </c>
      <c r="Y117" s="111">
        <f t="shared" si="5"/>
      </c>
    </row>
    <row r="118" spans="14:25" ht="12.75">
      <c r="N118" s="113"/>
      <c r="Q118" s="113">
        <v>0.36</v>
      </c>
      <c r="R118" s="114">
        <f t="shared" si="0"/>
        <v>20.88</v>
      </c>
      <c r="T118" s="111">
        <f t="shared" si="1"/>
        <v>12.5168</v>
      </c>
      <c r="U118" s="114"/>
      <c r="V118" s="111">
        <f t="shared" si="2"/>
      </c>
      <c r="W118" s="111">
        <f t="shared" si="3"/>
      </c>
      <c r="X118" s="111">
        <f t="shared" si="4"/>
      </c>
      <c r="Y118" s="111">
        <f t="shared" si="5"/>
      </c>
    </row>
    <row r="119" spans="14:25" ht="12.75">
      <c r="N119" s="113"/>
      <c r="Q119" s="113">
        <v>0.38</v>
      </c>
      <c r="R119" s="114">
        <f t="shared" si="0"/>
        <v>22.04</v>
      </c>
      <c r="T119" s="111">
        <f t="shared" si="1"/>
        <v>13.3752</v>
      </c>
      <c r="U119" s="114"/>
      <c r="V119" s="111">
        <f t="shared" si="2"/>
      </c>
      <c r="W119" s="111">
        <f t="shared" si="3"/>
      </c>
      <c r="X119" s="111">
        <f t="shared" si="4"/>
      </c>
      <c r="Y119" s="111">
        <f t="shared" si="5"/>
        <v>63</v>
      </c>
    </row>
    <row r="120" spans="14:25" ht="12.75">
      <c r="N120" s="113"/>
      <c r="Q120" s="113">
        <v>0.4</v>
      </c>
      <c r="R120" s="114">
        <f t="shared" si="0"/>
        <v>23.200000000000003</v>
      </c>
      <c r="T120" s="111">
        <f t="shared" si="1"/>
        <v>14.280000000000001</v>
      </c>
      <c r="U120" s="114"/>
      <c r="V120" s="111">
        <f t="shared" si="2"/>
      </c>
      <c r="W120" s="111">
        <f t="shared" si="3"/>
      </c>
      <c r="X120" s="111">
        <f t="shared" si="4"/>
      </c>
      <c r="Y120" s="111">
        <f t="shared" si="5"/>
      </c>
    </row>
    <row r="121" spans="14:25" ht="12.75">
      <c r="N121" s="113"/>
      <c r="Q121" s="113">
        <v>0.42</v>
      </c>
      <c r="R121" s="114">
        <f t="shared" si="0"/>
        <v>24.36</v>
      </c>
      <c r="T121" s="111">
        <f t="shared" si="1"/>
        <v>15.231199999999998</v>
      </c>
      <c r="U121" s="114"/>
      <c r="V121" s="111">
        <f t="shared" si="2"/>
      </c>
      <c r="W121" s="111">
        <f t="shared" si="3"/>
      </c>
      <c r="X121" s="111">
        <f t="shared" si="4"/>
      </c>
      <c r="Y121" s="111">
        <f t="shared" si="5"/>
      </c>
    </row>
    <row r="122" spans="14:25" ht="12.75">
      <c r="N122" s="113"/>
      <c r="Q122" s="113">
        <v>0.44</v>
      </c>
      <c r="R122" s="114">
        <f t="shared" si="0"/>
        <v>25.52</v>
      </c>
      <c r="T122" s="111">
        <f t="shared" si="1"/>
        <v>16.2288</v>
      </c>
      <c r="U122" s="114"/>
      <c r="V122" s="111">
        <f t="shared" si="2"/>
      </c>
      <c r="W122" s="111">
        <f t="shared" si="3"/>
      </c>
      <c r="X122" s="111">
        <f t="shared" si="4"/>
      </c>
      <c r="Y122" s="111">
        <f t="shared" si="5"/>
      </c>
    </row>
    <row r="123" spans="14:25" ht="12.75">
      <c r="N123" s="113"/>
      <c r="Q123" s="113">
        <v>0.46</v>
      </c>
      <c r="R123" s="114">
        <f t="shared" si="0"/>
        <v>26.68</v>
      </c>
      <c r="T123" s="111">
        <f t="shared" si="1"/>
        <v>17.2728</v>
      </c>
      <c r="U123" s="114"/>
      <c r="V123" s="111">
        <f t="shared" si="2"/>
      </c>
      <c r="W123" s="111">
        <f t="shared" si="3"/>
      </c>
      <c r="X123" s="111">
        <f t="shared" si="4"/>
      </c>
      <c r="Y123" s="111">
        <f t="shared" si="5"/>
      </c>
    </row>
    <row r="124" spans="14:25" ht="12.75">
      <c r="N124" s="113"/>
      <c r="Q124" s="113">
        <v>0.48</v>
      </c>
      <c r="R124" s="114">
        <f t="shared" si="0"/>
        <v>27.84</v>
      </c>
      <c r="T124" s="111">
        <f t="shared" si="1"/>
        <v>18.3632</v>
      </c>
      <c r="U124" s="114"/>
      <c r="V124" s="111">
        <f t="shared" si="2"/>
      </c>
      <c r="W124" s="111">
        <f t="shared" si="3"/>
      </c>
      <c r="X124" s="111">
        <f t="shared" si="4"/>
      </c>
      <c r="Y124" s="111">
        <f t="shared" si="5"/>
      </c>
    </row>
    <row r="125" spans="14:25" ht="12.75">
      <c r="N125" s="113"/>
      <c r="Q125" s="113">
        <v>0.5</v>
      </c>
      <c r="R125" s="114">
        <f t="shared" si="0"/>
        <v>29</v>
      </c>
      <c r="T125" s="111">
        <f t="shared" si="1"/>
        <v>19.5</v>
      </c>
      <c r="U125" s="114"/>
      <c r="V125" s="111">
        <f t="shared" si="2"/>
      </c>
      <c r="W125" s="111">
        <f t="shared" si="3"/>
      </c>
      <c r="X125" s="111">
        <f t="shared" si="4"/>
      </c>
      <c r="Y125" s="111">
        <f t="shared" si="5"/>
      </c>
    </row>
    <row r="126" spans="14:25" ht="12.75">
      <c r="N126" s="113"/>
      <c r="Q126" s="113">
        <v>0.52</v>
      </c>
      <c r="R126" s="114">
        <f t="shared" si="0"/>
        <v>30.16</v>
      </c>
      <c r="T126" s="111">
        <f t="shared" si="1"/>
        <v>20.6832</v>
      </c>
      <c r="U126" s="114"/>
      <c r="V126" s="111">
        <f t="shared" si="2"/>
      </c>
      <c r="W126" s="111">
        <f t="shared" si="3"/>
      </c>
      <c r="X126" s="111">
        <f t="shared" si="4"/>
      </c>
      <c r="Y126" s="111">
        <f t="shared" si="5"/>
      </c>
    </row>
    <row r="127" spans="14:25" ht="12.75">
      <c r="N127" s="113"/>
      <c r="Q127" s="113">
        <v>0.54</v>
      </c>
      <c r="R127" s="114">
        <f t="shared" si="0"/>
        <v>31.32</v>
      </c>
      <c r="T127" s="111">
        <f t="shared" si="1"/>
        <v>21.9128</v>
      </c>
      <c r="U127" s="114"/>
      <c r="V127" s="111">
        <f t="shared" si="2"/>
      </c>
      <c r="W127" s="111">
        <f t="shared" si="3"/>
      </c>
      <c r="X127" s="111">
        <f t="shared" si="4"/>
      </c>
      <c r="Y127" s="111">
        <f t="shared" si="5"/>
      </c>
    </row>
    <row r="128" spans="14:25" ht="12.75">
      <c r="N128" s="113"/>
      <c r="Q128" s="113">
        <v>0.56</v>
      </c>
      <c r="R128" s="114">
        <f t="shared" si="0"/>
        <v>32.480000000000004</v>
      </c>
      <c r="T128" s="111">
        <f t="shared" si="1"/>
        <v>23.188800000000004</v>
      </c>
      <c r="U128" s="114"/>
      <c r="V128" s="111">
        <f t="shared" si="2"/>
      </c>
      <c r="W128" s="111">
        <f t="shared" si="3"/>
      </c>
      <c r="X128" s="111">
        <f t="shared" si="4"/>
      </c>
      <c r="Y128" s="111">
        <f t="shared" si="5"/>
      </c>
    </row>
    <row r="129" spans="14:25" ht="12.75">
      <c r="N129" s="113"/>
      <c r="Q129" s="113">
        <v>0.58</v>
      </c>
      <c r="R129" s="114">
        <f t="shared" si="0"/>
        <v>33.64</v>
      </c>
      <c r="T129" s="111">
        <f t="shared" si="1"/>
        <v>24.5112</v>
      </c>
      <c r="U129" s="114"/>
      <c r="V129" s="111">
        <f t="shared" si="2"/>
      </c>
      <c r="W129" s="111">
        <f t="shared" si="3"/>
      </c>
      <c r="X129" s="111">
        <f t="shared" si="4"/>
      </c>
      <c r="Y129" s="111">
        <f t="shared" si="5"/>
      </c>
    </row>
    <row r="130" spans="14:25" ht="12.75">
      <c r="N130" s="113"/>
      <c r="Q130" s="113">
        <v>0.6</v>
      </c>
      <c r="R130" s="114">
        <f t="shared" si="0"/>
        <v>34.8</v>
      </c>
      <c r="T130" s="111">
        <f t="shared" si="1"/>
        <v>25.88</v>
      </c>
      <c r="U130" s="114"/>
      <c r="V130" s="111">
        <f t="shared" si="2"/>
      </c>
      <c r="W130" s="111">
        <f t="shared" si="3"/>
      </c>
      <c r="X130" s="111">
        <f t="shared" si="4"/>
      </c>
      <c r="Y130" s="111">
        <f t="shared" si="5"/>
      </c>
    </row>
    <row r="131" spans="14:25" ht="12.75">
      <c r="N131" s="113"/>
      <c r="Q131" s="113">
        <v>0.62</v>
      </c>
      <c r="R131" s="114">
        <f t="shared" si="0"/>
        <v>35.96</v>
      </c>
      <c r="T131" s="111">
        <f t="shared" si="1"/>
        <v>27.2952</v>
      </c>
      <c r="U131" s="114"/>
      <c r="V131" s="111">
        <f t="shared" si="2"/>
      </c>
      <c r="W131" s="111">
        <f t="shared" si="3"/>
      </c>
      <c r="X131" s="111">
        <f t="shared" si="4"/>
      </c>
      <c r="Y131" s="111">
        <f t="shared" si="5"/>
      </c>
    </row>
    <row r="132" spans="14:25" ht="12.75">
      <c r="N132" s="113"/>
      <c r="Q132" s="113">
        <v>0.64</v>
      </c>
      <c r="R132" s="114">
        <f aca="true" t="shared" si="6" ref="R132:R150">$O$100*Q132</f>
        <v>37.12</v>
      </c>
      <c r="T132" s="111">
        <f aca="true" t="shared" si="7" ref="T132:T150">POWER(Q132,2)*$O$100+5</f>
        <v>28.756800000000002</v>
      </c>
      <c r="U132" s="114"/>
      <c r="V132" s="111">
        <f aca="true" t="shared" si="8" ref="V132:V150">IF(AND($O$105&gt;R132,$O$105&lt;=R133),T132,"")</f>
      </c>
      <c r="W132" s="111">
        <f aca="true" t="shared" si="9" ref="W132:W150">IF(AND($O$106&gt;R132,$O$106&lt;=R133),T132,"")</f>
      </c>
      <c r="X132" s="111">
        <f t="shared" si="4"/>
      </c>
      <c r="Y132" s="111">
        <f t="shared" si="5"/>
      </c>
    </row>
    <row r="133" spans="14:25" ht="12.75">
      <c r="N133" s="113"/>
      <c r="Q133" s="113">
        <v>0.66</v>
      </c>
      <c r="R133" s="114">
        <f t="shared" si="6"/>
        <v>38.28</v>
      </c>
      <c r="T133" s="111">
        <f t="shared" si="7"/>
        <v>30.2648</v>
      </c>
      <c r="U133" s="114"/>
      <c r="V133" s="111">
        <f t="shared" si="8"/>
      </c>
      <c r="W133" s="111">
        <f t="shared" si="9"/>
      </c>
      <c r="X133" s="111">
        <f t="shared" si="4"/>
      </c>
      <c r="Y133" s="111">
        <f t="shared" si="5"/>
      </c>
    </row>
    <row r="134" spans="14:25" ht="12.75">
      <c r="N134" s="113"/>
      <c r="Q134" s="113">
        <v>0.68</v>
      </c>
      <c r="R134" s="114">
        <f t="shared" si="6"/>
        <v>39.440000000000005</v>
      </c>
      <c r="T134" s="111">
        <f t="shared" si="7"/>
        <v>31.819200000000006</v>
      </c>
      <c r="U134" s="114"/>
      <c r="V134" s="111">
        <f t="shared" si="8"/>
      </c>
      <c r="W134" s="111">
        <f t="shared" si="9"/>
      </c>
      <c r="X134" s="111">
        <f t="shared" si="4"/>
      </c>
      <c r="Y134" s="111">
        <f t="shared" si="5"/>
      </c>
    </row>
    <row r="135" spans="14:25" ht="12.75">
      <c r="N135" s="113"/>
      <c r="Q135" s="113">
        <v>0.7</v>
      </c>
      <c r="R135" s="114">
        <f t="shared" si="6"/>
        <v>40.599999999999994</v>
      </c>
      <c r="T135" s="111">
        <f t="shared" si="7"/>
        <v>33.419999999999995</v>
      </c>
      <c r="U135" s="114"/>
      <c r="V135" s="111">
        <f t="shared" si="8"/>
      </c>
      <c r="W135" s="111">
        <f t="shared" si="9"/>
      </c>
      <c r="X135" s="111">
        <f t="shared" si="4"/>
      </c>
      <c r="Y135" s="111">
        <f t="shared" si="5"/>
      </c>
    </row>
    <row r="136" spans="14:25" ht="12.75">
      <c r="N136" s="113"/>
      <c r="Q136" s="113">
        <v>0.72</v>
      </c>
      <c r="R136" s="114">
        <f t="shared" si="6"/>
        <v>41.76</v>
      </c>
      <c r="T136" s="111">
        <f t="shared" si="7"/>
        <v>35.0672</v>
      </c>
      <c r="U136" s="114"/>
      <c r="V136" s="111">
        <f t="shared" si="8"/>
      </c>
      <c r="W136" s="111">
        <f t="shared" si="9"/>
      </c>
      <c r="X136" s="111">
        <f t="shared" si="4"/>
      </c>
      <c r="Y136" s="111">
        <f t="shared" si="5"/>
      </c>
    </row>
    <row r="137" spans="14:25" ht="12.75">
      <c r="N137" s="113"/>
      <c r="Q137" s="113">
        <v>0.74</v>
      </c>
      <c r="R137" s="114">
        <f t="shared" si="6"/>
        <v>42.92</v>
      </c>
      <c r="T137" s="111">
        <f t="shared" si="7"/>
        <v>36.7608</v>
      </c>
      <c r="U137" s="114"/>
      <c r="V137" s="111">
        <f t="shared" si="8"/>
      </c>
      <c r="W137" s="111">
        <f t="shared" si="9"/>
      </c>
      <c r="X137" s="111">
        <f t="shared" si="4"/>
      </c>
      <c r="Y137" s="111">
        <f t="shared" si="5"/>
      </c>
    </row>
    <row r="138" spans="14:25" ht="12.75">
      <c r="N138" s="113"/>
      <c r="Q138" s="113">
        <v>0.76</v>
      </c>
      <c r="R138" s="114">
        <f t="shared" si="6"/>
        <v>44.08</v>
      </c>
      <c r="T138" s="111">
        <f t="shared" si="7"/>
        <v>38.5008</v>
      </c>
      <c r="U138" s="114"/>
      <c r="V138" s="111">
        <f t="shared" si="8"/>
      </c>
      <c r="W138" s="111">
        <f t="shared" si="9"/>
      </c>
      <c r="X138" s="111">
        <f t="shared" si="4"/>
      </c>
      <c r="Y138" s="111">
        <f t="shared" si="5"/>
      </c>
    </row>
    <row r="139" spans="14:25" ht="12.75">
      <c r="N139" s="113"/>
      <c r="Q139" s="113">
        <v>0.78</v>
      </c>
      <c r="R139" s="114">
        <f t="shared" si="6"/>
        <v>45.24</v>
      </c>
      <c r="T139" s="111">
        <f t="shared" si="7"/>
        <v>40.287200000000006</v>
      </c>
      <c r="U139" s="114"/>
      <c r="V139" s="111">
        <f t="shared" si="8"/>
      </c>
      <c r="W139" s="111">
        <f t="shared" si="9"/>
      </c>
      <c r="X139" s="111">
        <f t="shared" si="4"/>
      </c>
      <c r="Y139" s="111">
        <f t="shared" si="5"/>
      </c>
    </row>
    <row r="140" spans="14:25" ht="12.75">
      <c r="N140" s="113"/>
      <c r="Q140" s="113">
        <v>0.8</v>
      </c>
      <c r="R140" s="114">
        <f t="shared" si="6"/>
        <v>46.400000000000006</v>
      </c>
      <c r="T140" s="111">
        <f t="shared" si="7"/>
        <v>42.120000000000005</v>
      </c>
      <c r="U140" s="114"/>
      <c r="V140" s="111">
        <f t="shared" si="8"/>
      </c>
      <c r="W140" s="111">
        <f t="shared" si="9"/>
      </c>
      <c r="X140" s="111">
        <f t="shared" si="4"/>
      </c>
      <c r="Y140" s="111">
        <f t="shared" si="5"/>
      </c>
    </row>
    <row r="141" spans="14:25" ht="12.75">
      <c r="N141" s="113"/>
      <c r="Q141" s="113">
        <v>0.82</v>
      </c>
      <c r="R141" s="114">
        <f t="shared" si="6"/>
        <v>47.559999999999995</v>
      </c>
      <c r="T141" s="111">
        <f t="shared" si="7"/>
        <v>43.999199999999995</v>
      </c>
      <c r="U141" s="114"/>
      <c r="V141" s="111">
        <f t="shared" si="8"/>
      </c>
      <c r="W141" s="111">
        <f t="shared" si="9"/>
      </c>
      <c r="X141" s="111">
        <f t="shared" si="4"/>
      </c>
      <c r="Y141" s="111">
        <f t="shared" si="5"/>
      </c>
    </row>
    <row r="142" spans="14:25" ht="12.75">
      <c r="N142" s="113"/>
      <c r="Q142" s="113">
        <v>0.84</v>
      </c>
      <c r="R142" s="114">
        <f t="shared" si="6"/>
        <v>48.72</v>
      </c>
      <c r="T142" s="111">
        <f t="shared" si="7"/>
        <v>45.92479999999999</v>
      </c>
      <c r="U142" s="114"/>
      <c r="V142" s="111">
        <f t="shared" si="8"/>
      </c>
      <c r="W142" s="111">
        <f t="shared" si="9"/>
      </c>
      <c r="X142" s="111">
        <f t="shared" si="4"/>
      </c>
      <c r="Y142" s="111">
        <f t="shared" si="5"/>
      </c>
    </row>
    <row r="143" spans="14:25" ht="12.75">
      <c r="N143" s="113"/>
      <c r="Q143" s="113">
        <v>0.86</v>
      </c>
      <c r="R143" s="114">
        <f t="shared" si="6"/>
        <v>49.88</v>
      </c>
      <c r="T143" s="111">
        <f t="shared" si="7"/>
        <v>47.8968</v>
      </c>
      <c r="U143" s="114"/>
      <c r="V143" s="111">
        <f t="shared" si="8"/>
      </c>
      <c r="W143" s="111">
        <f t="shared" si="9"/>
      </c>
      <c r="X143" s="111">
        <f t="shared" si="4"/>
      </c>
      <c r="Y143" s="111">
        <f t="shared" si="5"/>
      </c>
    </row>
    <row r="144" spans="14:25" ht="12.75">
      <c r="N144" s="113"/>
      <c r="Q144" s="113">
        <v>0.88</v>
      </c>
      <c r="R144" s="114">
        <f t="shared" si="6"/>
        <v>51.04</v>
      </c>
      <c r="T144" s="111">
        <f t="shared" si="7"/>
        <v>49.9152</v>
      </c>
      <c r="U144" s="114"/>
      <c r="V144" s="111">
        <f t="shared" si="8"/>
      </c>
      <c r="W144" s="111">
        <f t="shared" si="9"/>
      </c>
      <c r="X144" s="111">
        <f t="shared" si="4"/>
      </c>
      <c r="Y144" s="111">
        <f t="shared" si="5"/>
      </c>
    </row>
    <row r="145" spans="14:25" ht="12.75">
      <c r="N145" s="113"/>
      <c r="Q145" s="113">
        <v>0.9</v>
      </c>
      <c r="R145" s="114">
        <f t="shared" si="6"/>
        <v>52.2</v>
      </c>
      <c r="T145" s="111">
        <f t="shared" si="7"/>
        <v>51.980000000000004</v>
      </c>
      <c r="U145" s="114"/>
      <c r="V145" s="111">
        <f t="shared" si="8"/>
      </c>
      <c r="W145" s="111">
        <f t="shared" si="9"/>
      </c>
      <c r="X145" s="111">
        <f t="shared" si="4"/>
      </c>
      <c r="Y145" s="111">
        <f t="shared" si="5"/>
      </c>
    </row>
    <row r="146" spans="14:25" ht="12.75">
      <c r="N146" s="113"/>
      <c r="Q146" s="113">
        <v>0.92</v>
      </c>
      <c r="R146" s="114">
        <f t="shared" si="6"/>
        <v>53.36</v>
      </c>
      <c r="T146" s="111">
        <f t="shared" si="7"/>
        <v>54.0912</v>
      </c>
      <c r="U146" s="114"/>
      <c r="V146" s="111">
        <f t="shared" si="8"/>
      </c>
      <c r="W146" s="111">
        <f t="shared" si="9"/>
      </c>
      <c r="X146" s="111">
        <f t="shared" si="4"/>
      </c>
      <c r="Y146" s="111">
        <f t="shared" si="5"/>
      </c>
    </row>
    <row r="147" spans="14:25" ht="12.75">
      <c r="N147" s="113"/>
      <c r="Q147" s="113">
        <v>0.94</v>
      </c>
      <c r="R147" s="114">
        <f t="shared" si="6"/>
        <v>54.519999999999996</v>
      </c>
      <c r="T147" s="111">
        <f t="shared" si="7"/>
        <v>56.248799999999996</v>
      </c>
      <c r="U147" s="114"/>
      <c r="V147" s="111">
        <f t="shared" si="8"/>
      </c>
      <c r="W147" s="111">
        <f t="shared" si="9"/>
      </c>
      <c r="X147" s="111">
        <f t="shared" si="4"/>
      </c>
      <c r="Y147" s="111">
        <f t="shared" si="5"/>
      </c>
    </row>
    <row r="148" spans="14:25" ht="12.75">
      <c r="N148" s="113"/>
      <c r="Q148" s="113">
        <v>0.96</v>
      </c>
      <c r="R148" s="114">
        <f t="shared" si="6"/>
        <v>55.68</v>
      </c>
      <c r="T148" s="111">
        <f t="shared" si="7"/>
        <v>58.452799999999996</v>
      </c>
      <c r="U148" s="114"/>
      <c r="V148" s="111">
        <f t="shared" si="8"/>
      </c>
      <c r="W148" s="111">
        <f t="shared" si="9"/>
      </c>
      <c r="X148" s="111">
        <f t="shared" si="4"/>
      </c>
      <c r="Y148" s="111">
        <f t="shared" si="5"/>
      </c>
    </row>
    <row r="149" spans="17:25" ht="12.75">
      <c r="Q149" s="113">
        <v>0.98</v>
      </c>
      <c r="R149" s="114">
        <f t="shared" si="6"/>
        <v>56.839999999999996</v>
      </c>
      <c r="T149" s="111">
        <f t="shared" si="7"/>
        <v>60.703199999999995</v>
      </c>
      <c r="U149" s="114"/>
      <c r="V149" s="111">
        <f t="shared" si="8"/>
      </c>
      <c r="W149" s="111">
        <f t="shared" si="9"/>
      </c>
      <c r="X149" s="111">
        <f t="shared" si="4"/>
      </c>
      <c r="Y149" s="111">
        <f t="shared" si="5"/>
      </c>
    </row>
    <row r="150" spans="17:25" ht="12.75">
      <c r="Q150" s="113">
        <v>1</v>
      </c>
      <c r="R150" s="114">
        <f t="shared" si="6"/>
        <v>58</v>
      </c>
      <c r="T150" s="111">
        <f t="shared" si="7"/>
        <v>63</v>
      </c>
      <c r="U150" s="114"/>
      <c r="V150" s="111">
        <f t="shared" si="8"/>
      </c>
      <c r="W150" s="111">
        <f t="shared" si="9"/>
      </c>
      <c r="X150" s="111">
        <f t="shared" si="4"/>
      </c>
      <c r="Y150" s="111">
        <f t="shared" si="5"/>
      </c>
    </row>
    <row r="151" ht="12.75">
      <c r="Q151" s="113"/>
    </row>
  </sheetData>
  <sheetProtection/>
  <mergeCells count="102">
    <mergeCell ref="B93:B95"/>
    <mergeCell ref="E93:E95"/>
    <mergeCell ref="H93:H95"/>
    <mergeCell ref="B90:B92"/>
    <mergeCell ref="E90:E92"/>
    <mergeCell ref="H90:H92"/>
    <mergeCell ref="B1:B3"/>
    <mergeCell ref="E1:E3"/>
    <mergeCell ref="H1:H3"/>
    <mergeCell ref="E87:E89"/>
    <mergeCell ref="H87:H89"/>
    <mergeCell ref="B38:B40"/>
    <mergeCell ref="E38:E40"/>
    <mergeCell ref="E84:E86"/>
    <mergeCell ref="H84:H86"/>
    <mergeCell ref="B87:B89"/>
    <mergeCell ref="B6:C8"/>
    <mergeCell ref="B9:C9"/>
    <mergeCell ref="B32:B34"/>
    <mergeCell ref="B35:B37"/>
    <mergeCell ref="B10:B12"/>
    <mergeCell ref="B13:B15"/>
    <mergeCell ref="B31:C31"/>
    <mergeCell ref="B16:B18"/>
    <mergeCell ref="B19:B21"/>
    <mergeCell ref="B28:B30"/>
    <mergeCell ref="B65:B67"/>
    <mergeCell ref="B58:C58"/>
    <mergeCell ref="B42:B44"/>
    <mergeCell ref="B46:B48"/>
    <mergeCell ref="B49:B51"/>
    <mergeCell ref="B52:B54"/>
    <mergeCell ref="B45:C45"/>
    <mergeCell ref="B81:B83"/>
    <mergeCell ref="B100:B102"/>
    <mergeCell ref="B68:B70"/>
    <mergeCell ref="B72:B74"/>
    <mergeCell ref="B75:B77"/>
    <mergeCell ref="B78:B80"/>
    <mergeCell ref="B71:C71"/>
    <mergeCell ref="B99:C99"/>
    <mergeCell ref="B84:B86"/>
    <mergeCell ref="B96:B98"/>
    <mergeCell ref="H6:H8"/>
    <mergeCell ref="F6:F8"/>
    <mergeCell ref="E6:E8"/>
    <mergeCell ref="H10:H12"/>
    <mergeCell ref="H38:H40"/>
    <mergeCell ref="E10:E12"/>
    <mergeCell ref="E13:E15"/>
    <mergeCell ref="E16:E18"/>
    <mergeCell ref="H13:H15"/>
    <mergeCell ref="E32:E34"/>
    <mergeCell ref="E35:E37"/>
    <mergeCell ref="H16:H18"/>
    <mergeCell ref="H19:H21"/>
    <mergeCell ref="H28:H30"/>
    <mergeCell ref="E75:E77"/>
    <mergeCell ref="E52:E54"/>
    <mergeCell ref="E55:E57"/>
    <mergeCell ref="E59:E61"/>
    <mergeCell ref="E62:E64"/>
    <mergeCell ref="E65:E67"/>
    <mergeCell ref="E42:E44"/>
    <mergeCell ref="E49:E51"/>
    <mergeCell ref="H62:H64"/>
    <mergeCell ref="B41:C41"/>
    <mergeCell ref="B55:B57"/>
    <mergeCell ref="B59:B61"/>
    <mergeCell ref="B62:B64"/>
    <mergeCell ref="H52:H54"/>
    <mergeCell ref="H55:H57"/>
    <mergeCell ref="H59:H61"/>
    <mergeCell ref="H32:H34"/>
    <mergeCell ref="H35:H37"/>
    <mergeCell ref="E19:E21"/>
    <mergeCell ref="E28:E30"/>
    <mergeCell ref="H78:H80"/>
    <mergeCell ref="H81:H83"/>
    <mergeCell ref="E78:E80"/>
    <mergeCell ref="H42:H44"/>
    <mergeCell ref="H46:H48"/>
    <mergeCell ref="H49:H51"/>
    <mergeCell ref="E46:E48"/>
    <mergeCell ref="H65:H67"/>
    <mergeCell ref="H68:H70"/>
    <mergeCell ref="H72:H74"/>
    <mergeCell ref="E68:E70"/>
    <mergeCell ref="E72:E74"/>
    <mergeCell ref="H75:H77"/>
    <mergeCell ref="H100:H102"/>
    <mergeCell ref="G107:G109"/>
    <mergeCell ref="E81:E83"/>
    <mergeCell ref="E100:E102"/>
    <mergeCell ref="E96:E98"/>
    <mergeCell ref="H96:H98"/>
    <mergeCell ref="B22:B24"/>
    <mergeCell ref="E22:E24"/>
    <mergeCell ref="H22:H24"/>
    <mergeCell ref="B25:B27"/>
    <mergeCell ref="E25:E27"/>
    <mergeCell ref="H25:H27"/>
  </mergeCells>
  <conditionalFormatting sqref="E10:E12">
    <cfRule type="cellIs" priority="33" dxfId="8" operator="equal" stopIfTrue="1">
      <formula>2</formula>
    </cfRule>
    <cfRule type="cellIs" priority="34" dxfId="20" operator="equal" stopIfTrue="1">
      <formula>2</formula>
    </cfRule>
    <cfRule type="cellIs" priority="35" dxfId="19" operator="equal" stopIfTrue="1">
      <formula>2</formula>
    </cfRule>
    <cfRule type="cellIs" priority="36" dxfId="18" operator="equal" stopIfTrue="1">
      <formula>2</formula>
    </cfRule>
  </conditionalFormatting>
  <conditionalFormatting sqref="E46:E57 H46:H57 E59:E70 H59:H70 E1:E3 H1:H3 E72:E102 H72:H102 H32:H44 E32:E44 E10:E30 H10:H30">
    <cfRule type="cellIs" priority="32" dxfId="8" operator="equal" stopIfTrue="1">
      <formula>2</formula>
    </cfRule>
  </conditionalFormatting>
  <conditionalFormatting sqref="C103">
    <cfRule type="expression" priority="28" dxfId="8" stopIfTrue="1">
      <formula>$E$103&gt;$P$110</formula>
    </cfRule>
  </conditionalFormatting>
  <conditionalFormatting sqref="F103">
    <cfRule type="expression" priority="51" dxfId="8" stopIfTrue="1">
      <formula>$H$103&gt;$P$110</formula>
    </cfRule>
  </conditionalFormatting>
  <conditionalFormatting sqref="E105">
    <cfRule type="cellIs" priority="24" dxfId="0" operator="notEqual" stopIfTrue="1">
      <formula>0</formula>
    </cfRule>
    <cfRule type="cellIs" priority="25" dxfId="0" operator="notEqual" stopIfTrue="1">
      <formula>0</formula>
    </cfRule>
  </conditionalFormatting>
  <conditionalFormatting sqref="H105">
    <cfRule type="cellIs" priority="23"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AA183"/>
  <sheetViews>
    <sheetView zoomScalePageLayoutView="0" workbookViewId="0" topLeftCell="B5">
      <selection activeCell="G9" sqref="G9"/>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141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22.5" customHeight="1" thickBot="1">
      <c r="B9" s="172" t="s">
        <v>142</v>
      </c>
      <c r="C9" s="173"/>
      <c r="D9" s="73"/>
      <c r="E9" s="74"/>
      <c r="F9" s="24" t="s">
        <v>20</v>
      </c>
      <c r="G9" s="73"/>
      <c r="H9" s="75"/>
    </row>
    <row r="10" spans="2:8" ht="13.5" thickBot="1">
      <c r="B10" s="170" t="s">
        <v>18</v>
      </c>
      <c r="C10" s="171"/>
      <c r="D10" s="67"/>
      <c r="E10" s="28"/>
      <c r="F10" s="76"/>
      <c r="G10" s="67"/>
      <c r="H10" s="29"/>
    </row>
    <row r="11" spans="1:8" ht="12.75">
      <c r="A11" s="72" t="s">
        <v>129</v>
      </c>
      <c r="B11" s="128" t="s">
        <v>138</v>
      </c>
      <c r="C11" s="7" t="s">
        <v>310</v>
      </c>
      <c r="D11" s="26"/>
      <c r="E11" s="139">
        <f>IF(D13&lt;&gt;"",2,IF(D12&lt;&gt;"",1,0))</f>
        <v>0</v>
      </c>
      <c r="F11" s="10"/>
      <c r="G11" s="26"/>
      <c r="H11" s="137">
        <f>IF(G13&lt;&gt;"",2,IF(G12&lt;&gt;"",1,0))</f>
        <v>0</v>
      </c>
    </row>
    <row r="12" spans="2:8" ht="12.75">
      <c r="B12" s="129"/>
      <c r="C12" s="10" t="s">
        <v>41</v>
      </c>
      <c r="D12" s="11"/>
      <c r="E12" s="132"/>
      <c r="F12" s="10"/>
      <c r="G12" s="11"/>
      <c r="H12" s="135"/>
    </row>
    <row r="13" spans="2:8" ht="13.5" thickBot="1">
      <c r="B13" s="130"/>
      <c r="C13" s="12" t="s">
        <v>42</v>
      </c>
      <c r="D13" s="13"/>
      <c r="E13" s="133"/>
      <c r="F13" s="119" t="s">
        <v>331</v>
      </c>
      <c r="G13" s="13"/>
      <c r="H13" s="136"/>
    </row>
    <row r="14" spans="1:8" ht="12.75">
      <c r="A14" s="72" t="s">
        <v>129</v>
      </c>
      <c r="B14" s="129" t="s">
        <v>22</v>
      </c>
      <c r="C14" s="10" t="s">
        <v>43</v>
      </c>
      <c r="D14" s="26"/>
      <c r="E14" s="139">
        <f>IF(D16&lt;&gt;"",2,IF(D15&lt;&gt;"",1,0))</f>
        <v>0</v>
      </c>
      <c r="F14" s="10"/>
      <c r="G14" s="8"/>
      <c r="H14" s="134">
        <f>IF(G16&lt;&gt;"",2,IF(G15&lt;&gt;"",1,0))</f>
        <v>0</v>
      </c>
    </row>
    <row r="15" spans="2:8" ht="12.75">
      <c r="B15" s="129"/>
      <c r="C15" s="10" t="s">
        <v>44</v>
      </c>
      <c r="D15" s="11"/>
      <c r="E15" s="132"/>
      <c r="F15" s="10"/>
      <c r="G15" s="11"/>
      <c r="H15" s="135"/>
    </row>
    <row r="16" spans="2:8" ht="23.25" thickBot="1">
      <c r="B16" s="129"/>
      <c r="C16" s="10" t="s">
        <v>90</v>
      </c>
      <c r="D16" s="11"/>
      <c r="E16" s="132"/>
      <c r="F16" s="119" t="s">
        <v>331</v>
      </c>
      <c r="G16" s="13"/>
      <c r="H16" s="136"/>
    </row>
    <row r="17" spans="1:8" ht="12.75">
      <c r="A17" s="72" t="s">
        <v>129</v>
      </c>
      <c r="B17" s="128" t="s">
        <v>24</v>
      </c>
      <c r="C17" s="7" t="s">
        <v>51</v>
      </c>
      <c r="D17" s="8"/>
      <c r="E17" s="131">
        <f>IF(D19&lt;&gt;"",2,IF(D18&lt;&gt;"",1,0))</f>
        <v>0</v>
      </c>
      <c r="F17" s="7"/>
      <c r="G17" s="26"/>
      <c r="H17" s="137">
        <f>IF(G19&lt;&gt;"",2,IF(G18&lt;&gt;"",1,0))</f>
        <v>0</v>
      </c>
    </row>
    <row r="18" spans="2:8" ht="13.5" thickBot="1">
      <c r="B18" s="129"/>
      <c r="C18" s="10" t="s">
        <v>52</v>
      </c>
      <c r="D18" s="11"/>
      <c r="E18" s="132"/>
      <c r="F18" s="119" t="s">
        <v>333</v>
      </c>
      <c r="G18" s="11"/>
      <c r="H18" s="135"/>
    </row>
    <row r="19" spans="2:8" ht="13.5" thickBot="1">
      <c r="B19" s="130"/>
      <c r="C19" s="12" t="s">
        <v>53</v>
      </c>
      <c r="D19" s="13"/>
      <c r="E19" s="133"/>
      <c r="F19" s="119"/>
      <c r="G19" s="11"/>
      <c r="H19" s="135"/>
    </row>
    <row r="20" spans="1:8" ht="12.75">
      <c r="A20" s="72" t="s">
        <v>129</v>
      </c>
      <c r="B20" s="129" t="s">
        <v>25</v>
      </c>
      <c r="C20" s="10" t="s">
        <v>181</v>
      </c>
      <c r="D20" s="26"/>
      <c r="E20" s="139">
        <f>IF(D22&lt;&gt;"",2,IF(D21&lt;&gt;"",1,0))</f>
        <v>0</v>
      </c>
      <c r="F20" s="10"/>
      <c r="G20" s="8"/>
      <c r="H20" s="134">
        <f>IF(G22&lt;&gt;"",2,IF(G21&lt;&gt;"",1,0))</f>
        <v>0</v>
      </c>
    </row>
    <row r="21" spans="2:8" ht="12.75">
      <c r="B21" s="129"/>
      <c r="C21" s="10" t="s">
        <v>182</v>
      </c>
      <c r="D21" s="11"/>
      <c r="E21" s="132"/>
      <c r="F21" s="10"/>
      <c r="G21" s="11"/>
      <c r="H21" s="135"/>
    </row>
    <row r="22" spans="2:8" ht="13.5" thickBot="1">
      <c r="B22" s="129"/>
      <c r="C22" s="10" t="s">
        <v>292</v>
      </c>
      <c r="D22" s="11"/>
      <c r="E22" s="132"/>
      <c r="F22" s="69"/>
      <c r="G22" s="13"/>
      <c r="H22" s="136"/>
    </row>
    <row r="23" spans="1:8" ht="12.75">
      <c r="A23" s="72" t="s">
        <v>129</v>
      </c>
      <c r="B23" s="128" t="s">
        <v>301</v>
      </c>
      <c r="C23" s="7" t="s">
        <v>303</v>
      </c>
      <c r="D23" s="8"/>
      <c r="E23" s="131">
        <f>IF(D25&lt;&gt;"",2,IF(D24&lt;&gt;"",1,0))</f>
        <v>0</v>
      </c>
      <c r="F23" s="7"/>
      <c r="G23" s="8"/>
      <c r="H23" s="134">
        <f>IF(G25&lt;&gt;"",2,IF(G24&lt;&gt;"",1,0))</f>
        <v>0</v>
      </c>
    </row>
    <row r="24" spans="2:8" ht="23.25" thickBot="1">
      <c r="B24" s="129"/>
      <c r="C24" s="10" t="s">
        <v>304</v>
      </c>
      <c r="D24" s="11"/>
      <c r="E24" s="132"/>
      <c r="F24" s="123" t="s">
        <v>334</v>
      </c>
      <c r="G24" s="11"/>
      <c r="H24" s="135"/>
    </row>
    <row r="25" spans="2:8" ht="23.25" thickBot="1">
      <c r="B25" s="130"/>
      <c r="C25" s="12" t="s">
        <v>305</v>
      </c>
      <c r="D25" s="13"/>
      <c r="E25" s="133"/>
      <c r="F25" s="123"/>
      <c r="G25" s="13"/>
      <c r="H25" s="136"/>
    </row>
    <row r="26" spans="1:8" ht="12.75">
      <c r="A26" s="72" t="s">
        <v>129</v>
      </c>
      <c r="B26" s="128" t="s">
        <v>302</v>
      </c>
      <c r="C26" s="7" t="s">
        <v>306</v>
      </c>
      <c r="D26" s="8"/>
      <c r="E26" s="131">
        <f>IF(D28&lt;&gt;"",2,IF(D27&lt;&gt;"",1,0))</f>
        <v>0</v>
      </c>
      <c r="F26" s="7"/>
      <c r="G26" s="8"/>
      <c r="H26" s="134">
        <f>IF(G28&lt;&gt;"",2,IF(G27&lt;&gt;"",1,0))</f>
        <v>0</v>
      </c>
    </row>
    <row r="27" spans="2:8" ht="12.75">
      <c r="B27" s="129"/>
      <c r="C27" s="10" t="s">
        <v>308</v>
      </c>
      <c r="D27" s="11"/>
      <c r="E27" s="132"/>
      <c r="F27" s="10"/>
      <c r="G27" s="11"/>
      <c r="H27" s="135"/>
    </row>
    <row r="28" spans="2:8" ht="13.5" thickBot="1">
      <c r="B28" s="130"/>
      <c r="C28" s="12" t="s">
        <v>307</v>
      </c>
      <c r="D28" s="13"/>
      <c r="E28" s="133"/>
      <c r="F28" s="119" t="s">
        <v>325</v>
      </c>
      <c r="G28" s="13"/>
      <c r="H28" s="136"/>
    </row>
    <row r="29" spans="1:8" ht="12.75">
      <c r="A29" s="72" t="s">
        <v>129</v>
      </c>
      <c r="B29" s="128" t="s">
        <v>26</v>
      </c>
      <c r="C29" s="7" t="s">
        <v>55</v>
      </c>
      <c r="D29" s="8"/>
      <c r="E29" s="131">
        <f>IF(D31&lt;&gt;"",2,IF(D30&lt;&gt;"",1,0))</f>
        <v>0</v>
      </c>
      <c r="F29" s="7"/>
      <c r="G29" s="26"/>
      <c r="H29" s="137">
        <f>IF(G31&lt;&gt;"",2,IF(G30&lt;&gt;"",1,0))</f>
        <v>0</v>
      </c>
    </row>
    <row r="30" spans="2:8" ht="12.75">
      <c r="B30" s="129"/>
      <c r="C30" s="2" t="s">
        <v>93</v>
      </c>
      <c r="D30" s="11"/>
      <c r="E30" s="132"/>
      <c r="F30" s="10"/>
      <c r="G30" s="11"/>
      <c r="H30" s="135"/>
    </row>
    <row r="31" spans="2:8" ht="13.5" thickBot="1">
      <c r="B31" s="130"/>
      <c r="C31" s="12" t="s">
        <v>94</v>
      </c>
      <c r="D31" s="13"/>
      <c r="E31" s="133"/>
      <c r="F31" s="68"/>
      <c r="G31" s="11"/>
      <c r="H31" s="135"/>
    </row>
    <row r="32" spans="2:8" ht="13.5" thickBot="1">
      <c r="B32" s="168" t="s">
        <v>19</v>
      </c>
      <c r="C32" s="169"/>
      <c r="D32" s="67"/>
      <c r="E32" s="62"/>
      <c r="F32" s="62"/>
      <c r="G32" s="27"/>
      <c r="H32" s="29"/>
    </row>
    <row r="33" spans="1:8" ht="12.75">
      <c r="A33" s="72" t="s">
        <v>129</v>
      </c>
      <c r="B33" s="129" t="s">
        <v>28</v>
      </c>
      <c r="C33" s="115" t="s">
        <v>293</v>
      </c>
      <c r="D33" s="26"/>
      <c r="E33" s="139">
        <f>IF(D35&lt;&gt;"",2,IF(D34&lt;&gt;"",1,0))</f>
        <v>0</v>
      </c>
      <c r="F33" s="10"/>
      <c r="G33" s="26"/>
      <c r="H33" s="137">
        <f>IF(G35&lt;&gt;"",2,IF(G34&lt;&gt;"",1,0))</f>
        <v>0</v>
      </c>
    </row>
    <row r="34" spans="2:8" ht="13.5" thickBot="1">
      <c r="B34" s="129"/>
      <c r="C34" s="2" t="s">
        <v>294</v>
      </c>
      <c r="D34" s="11"/>
      <c r="E34" s="132"/>
      <c r="F34" s="116" t="s">
        <v>317</v>
      </c>
      <c r="G34" s="11"/>
      <c r="H34" s="135"/>
    </row>
    <row r="35" spans="2:8" ht="13.5" thickBot="1">
      <c r="B35" s="129"/>
      <c r="C35" s="2" t="s">
        <v>295</v>
      </c>
      <c r="D35" s="11"/>
      <c r="E35" s="132"/>
      <c r="F35" s="116"/>
      <c r="G35" s="11"/>
      <c r="H35" s="135"/>
    </row>
    <row r="36" spans="1:8" ht="12.75">
      <c r="A36" s="72" t="s">
        <v>129</v>
      </c>
      <c r="B36" s="128" t="s">
        <v>29</v>
      </c>
      <c r="C36" s="7" t="s">
        <v>60</v>
      </c>
      <c r="D36" s="8"/>
      <c r="E36" s="131">
        <f>IF(D38&lt;&gt;"",2,IF(D37&lt;&gt;"",1,0))</f>
        <v>0</v>
      </c>
      <c r="F36" s="7"/>
      <c r="G36" s="8"/>
      <c r="H36" s="134">
        <f>IF(G38&lt;&gt;"",2,IF(G37&lt;&gt;"",1,0))</f>
        <v>0</v>
      </c>
    </row>
    <row r="37" spans="2:8" ht="13.5" thickBot="1">
      <c r="B37" s="129"/>
      <c r="C37" s="10" t="s">
        <v>61</v>
      </c>
      <c r="D37" s="11"/>
      <c r="E37" s="132"/>
      <c r="F37" s="124" t="s">
        <v>335</v>
      </c>
      <c r="G37" s="11"/>
      <c r="H37" s="135"/>
    </row>
    <row r="38" spans="2:8" ht="13.5" thickBot="1">
      <c r="B38" s="130"/>
      <c r="C38" s="12" t="s">
        <v>62</v>
      </c>
      <c r="D38" s="13"/>
      <c r="E38" s="133"/>
      <c r="F38" s="124"/>
      <c r="G38" s="13"/>
      <c r="H38" s="136"/>
    </row>
    <row r="39" spans="1:8" ht="12.75">
      <c r="A39" s="72" t="s">
        <v>129</v>
      </c>
      <c r="B39" s="129" t="s">
        <v>30</v>
      </c>
      <c r="C39" s="10" t="s">
        <v>97</v>
      </c>
      <c r="D39" s="26"/>
      <c r="E39" s="139">
        <f>IF(D41&lt;&gt;"",2,IF(D40&lt;&gt;"",1,0))</f>
        <v>0</v>
      </c>
      <c r="F39" s="10"/>
      <c r="G39" s="26"/>
      <c r="H39" s="137">
        <f>IF(G41&lt;&gt;"",2,IF(G40&lt;&gt;"",1,0))</f>
        <v>0</v>
      </c>
    </row>
    <row r="40" spans="2:8" ht="22.5" customHeight="1" thickBot="1">
      <c r="B40" s="129"/>
      <c r="C40" s="10" t="s">
        <v>98</v>
      </c>
      <c r="D40" s="11"/>
      <c r="E40" s="132"/>
      <c r="F40" s="117" t="s">
        <v>318</v>
      </c>
      <c r="G40" s="11"/>
      <c r="H40" s="135"/>
    </row>
    <row r="41" spans="2:8" ht="13.5" thickBot="1">
      <c r="B41" s="129"/>
      <c r="C41" s="10" t="s">
        <v>63</v>
      </c>
      <c r="D41" s="32"/>
      <c r="E41" s="140"/>
      <c r="F41" s="117"/>
      <c r="G41" s="32"/>
      <c r="H41" s="141"/>
    </row>
    <row r="42" spans="2:8" ht="13.5" thickBot="1">
      <c r="B42" s="142" t="s">
        <v>140</v>
      </c>
      <c r="C42" s="143"/>
      <c r="D42" s="63"/>
      <c r="E42" s="64"/>
      <c r="F42" s="43"/>
      <c r="G42" s="63"/>
      <c r="H42" s="66"/>
    </row>
    <row r="43" spans="1:8" ht="12.75">
      <c r="A43" s="72" t="s">
        <v>129</v>
      </c>
      <c r="B43" s="154" t="s">
        <v>27</v>
      </c>
      <c r="C43" s="2" t="s">
        <v>95</v>
      </c>
      <c r="D43" s="26"/>
      <c r="E43" s="139">
        <f>IF(D45&lt;&gt;"",2,IF(D44&lt;&gt;"",1,0))</f>
        <v>0</v>
      </c>
      <c r="F43" s="10"/>
      <c r="G43" s="26"/>
      <c r="H43" s="137">
        <f>IF(G45&lt;&gt;"",2,IF(G44&lt;&gt;"",1,0))</f>
        <v>0</v>
      </c>
    </row>
    <row r="44" spans="2:8" ht="13.5" thickBot="1">
      <c r="B44" s="154"/>
      <c r="C44" s="2" t="s">
        <v>96</v>
      </c>
      <c r="D44" s="11"/>
      <c r="E44" s="132"/>
      <c r="F44" s="124" t="s">
        <v>335</v>
      </c>
      <c r="G44" s="11"/>
      <c r="H44" s="135"/>
    </row>
    <row r="45" spans="2:8" ht="13.5" thickBot="1">
      <c r="B45" s="154"/>
      <c r="C45" s="2" t="s">
        <v>56</v>
      </c>
      <c r="D45" s="32"/>
      <c r="E45" s="140"/>
      <c r="F45" s="124"/>
      <c r="G45" s="32"/>
      <c r="H45" s="141"/>
    </row>
    <row r="46" spans="2:8" ht="16.5" thickBot="1">
      <c r="B46" s="172" t="s">
        <v>143</v>
      </c>
      <c r="C46" s="174"/>
      <c r="D46" s="77"/>
      <c r="E46" s="78"/>
      <c r="F46" s="79"/>
      <c r="G46" s="77"/>
      <c r="H46" s="80"/>
    </row>
    <row r="47" spans="2:8" ht="12.75" customHeight="1" thickBot="1">
      <c r="B47" s="170" t="s">
        <v>18</v>
      </c>
      <c r="C47" s="171"/>
      <c r="D47" s="67"/>
      <c r="E47" s="28"/>
      <c r="F47" s="76"/>
      <c r="G47" s="67"/>
      <c r="H47" s="29"/>
    </row>
    <row r="48" spans="1:8" ht="12.75">
      <c r="A48" s="72" t="s">
        <v>129</v>
      </c>
      <c r="B48" s="129" t="s">
        <v>138</v>
      </c>
      <c r="C48" s="7" t="s">
        <v>310</v>
      </c>
      <c r="D48" s="26"/>
      <c r="E48" s="139">
        <f>IF(D50&lt;&gt;"",2,IF(D49&lt;&gt;"",1,0))</f>
        <v>0</v>
      </c>
      <c r="F48" s="10"/>
      <c r="G48" s="26"/>
      <c r="H48" s="137">
        <f>IF(G50&lt;&gt;"",2,IF(G49&lt;&gt;"",1,0))</f>
        <v>0</v>
      </c>
    </row>
    <row r="49" spans="2:8" ht="12.75">
      <c r="B49" s="129"/>
      <c r="C49" s="10" t="s">
        <v>41</v>
      </c>
      <c r="D49" s="11"/>
      <c r="E49" s="132"/>
      <c r="F49" s="10"/>
      <c r="G49" s="11"/>
      <c r="H49" s="135"/>
    </row>
    <row r="50" spans="2:8" ht="13.5" thickBot="1">
      <c r="B50" s="130"/>
      <c r="C50" s="12" t="s">
        <v>42</v>
      </c>
      <c r="D50" s="13"/>
      <c r="E50" s="133"/>
      <c r="F50" s="119" t="s">
        <v>331</v>
      </c>
      <c r="G50" s="13"/>
      <c r="H50" s="136"/>
    </row>
    <row r="51" spans="1:8" ht="12.75">
      <c r="A51" s="72" t="s">
        <v>129</v>
      </c>
      <c r="B51" s="129" t="s">
        <v>22</v>
      </c>
      <c r="C51" s="10" t="s">
        <v>43</v>
      </c>
      <c r="D51" s="26"/>
      <c r="E51" s="139">
        <f>IF(D53&lt;&gt;"",2,IF(D52&lt;&gt;"",1,0))</f>
        <v>0</v>
      </c>
      <c r="F51" s="10"/>
      <c r="G51" s="8"/>
      <c r="H51" s="134">
        <f>IF(G53&lt;&gt;"",2,IF(G52&lt;&gt;"",1,0))</f>
        <v>0</v>
      </c>
    </row>
    <row r="52" spans="2:8" ht="12.75">
      <c r="B52" s="129"/>
      <c r="C52" s="10" t="s">
        <v>44</v>
      </c>
      <c r="D52" s="11"/>
      <c r="E52" s="132"/>
      <c r="F52" s="10"/>
      <c r="G52" s="11"/>
      <c r="H52" s="135"/>
    </row>
    <row r="53" spans="2:8" ht="13.5" thickBot="1">
      <c r="B53" s="129"/>
      <c r="C53" s="10" t="s">
        <v>90</v>
      </c>
      <c r="D53" s="11"/>
      <c r="E53" s="132"/>
      <c r="F53" s="119" t="s">
        <v>331</v>
      </c>
      <c r="G53" s="13"/>
      <c r="H53" s="136"/>
    </row>
    <row r="54" spans="1:8" ht="12.75">
      <c r="A54" s="72" t="s">
        <v>129</v>
      </c>
      <c r="B54" s="128" t="s">
        <v>24</v>
      </c>
      <c r="C54" s="7" t="s">
        <v>51</v>
      </c>
      <c r="D54" s="8"/>
      <c r="E54" s="131">
        <f>IF(D56&lt;&gt;"",2,IF(D55&lt;&gt;"",1,0))</f>
        <v>0</v>
      </c>
      <c r="F54" s="7"/>
      <c r="G54" s="26"/>
      <c r="H54" s="137">
        <f>IF(G56&lt;&gt;"",2,IF(G55&lt;&gt;"",1,0))</f>
        <v>0</v>
      </c>
    </row>
    <row r="55" spans="2:8" ht="13.5" thickBot="1">
      <c r="B55" s="129"/>
      <c r="C55" s="10" t="s">
        <v>52</v>
      </c>
      <c r="D55" s="11"/>
      <c r="E55" s="132"/>
      <c r="F55" s="119" t="s">
        <v>333</v>
      </c>
      <c r="G55" s="11"/>
      <c r="H55" s="135"/>
    </row>
    <row r="56" spans="2:8" ht="13.5" thickBot="1">
      <c r="B56" s="130"/>
      <c r="C56" s="12" t="s">
        <v>53</v>
      </c>
      <c r="D56" s="13"/>
      <c r="E56" s="133"/>
      <c r="F56" s="119"/>
      <c r="G56" s="11"/>
      <c r="H56" s="135"/>
    </row>
    <row r="57" spans="1:8" ht="12.75">
      <c r="A57" s="72" t="s">
        <v>129</v>
      </c>
      <c r="B57" s="129" t="s">
        <v>25</v>
      </c>
      <c r="C57" s="10" t="s">
        <v>54</v>
      </c>
      <c r="D57" s="26"/>
      <c r="E57" s="139">
        <f>IF(D59&lt;&gt;"",2,IF(D58&lt;&gt;"",1,0))</f>
        <v>0</v>
      </c>
      <c r="F57" s="10"/>
      <c r="G57" s="8"/>
      <c r="H57" s="134">
        <f>IF(G59&lt;&gt;"",2,IF(G58&lt;&gt;"",1,0))</f>
        <v>0</v>
      </c>
    </row>
    <row r="58" spans="2:8" ht="12.75">
      <c r="B58" s="129"/>
      <c r="C58" s="10" t="s">
        <v>91</v>
      </c>
      <c r="D58" s="11"/>
      <c r="E58" s="132"/>
      <c r="F58" s="10"/>
      <c r="G58" s="11"/>
      <c r="H58" s="135"/>
    </row>
    <row r="59" spans="2:8" ht="13.5" thickBot="1">
      <c r="B59" s="129"/>
      <c r="C59" s="10" t="s">
        <v>92</v>
      </c>
      <c r="D59" s="11"/>
      <c r="E59" s="132"/>
      <c r="F59" s="69"/>
      <c r="G59" s="13"/>
      <c r="H59" s="136"/>
    </row>
    <row r="60" spans="1:8" ht="12.75">
      <c r="A60" s="72" t="s">
        <v>129</v>
      </c>
      <c r="B60" s="128" t="s">
        <v>301</v>
      </c>
      <c r="C60" s="7" t="s">
        <v>303</v>
      </c>
      <c r="D60" s="8"/>
      <c r="E60" s="131">
        <f>IF(D62&lt;&gt;"",2,IF(D61&lt;&gt;"",1,0))</f>
        <v>0</v>
      </c>
      <c r="F60" s="7"/>
      <c r="G60" s="8"/>
      <c r="H60" s="134">
        <f>IF(G62&lt;&gt;"",2,IF(G61&lt;&gt;"",1,0))</f>
        <v>0</v>
      </c>
    </row>
    <row r="61" spans="2:8" ht="23.25" thickBot="1">
      <c r="B61" s="129"/>
      <c r="C61" s="10" t="s">
        <v>304</v>
      </c>
      <c r="D61" s="11"/>
      <c r="E61" s="132"/>
      <c r="F61" s="123" t="s">
        <v>334</v>
      </c>
      <c r="G61" s="11"/>
      <c r="H61" s="135"/>
    </row>
    <row r="62" spans="2:8" ht="23.25" thickBot="1">
      <c r="B62" s="130"/>
      <c r="C62" s="12" t="s">
        <v>305</v>
      </c>
      <c r="D62" s="13"/>
      <c r="E62" s="133"/>
      <c r="F62" s="123"/>
      <c r="G62" s="13"/>
      <c r="H62" s="136"/>
    </row>
    <row r="63" spans="1:8" ht="12.75">
      <c r="A63" s="72" t="s">
        <v>129</v>
      </c>
      <c r="B63" s="128" t="s">
        <v>302</v>
      </c>
      <c r="C63" s="7" t="s">
        <v>306</v>
      </c>
      <c r="D63" s="8"/>
      <c r="E63" s="131">
        <f>IF(D65&lt;&gt;"",2,IF(D64&lt;&gt;"",1,0))</f>
        <v>0</v>
      </c>
      <c r="F63" s="7"/>
      <c r="G63" s="8"/>
      <c r="H63" s="134">
        <f>IF(G65&lt;&gt;"",2,IF(G64&lt;&gt;"",1,0))</f>
        <v>0</v>
      </c>
    </row>
    <row r="64" spans="2:8" ht="12.75">
      <c r="B64" s="129"/>
      <c r="C64" s="10" t="s">
        <v>308</v>
      </c>
      <c r="D64" s="11"/>
      <c r="E64" s="132"/>
      <c r="F64" s="10"/>
      <c r="G64" s="11"/>
      <c r="H64" s="135"/>
    </row>
    <row r="65" spans="1:27" s="5" customFormat="1" ht="13.5" thickBot="1">
      <c r="A65" s="72"/>
      <c r="B65" s="130"/>
      <c r="C65" s="12" t="s">
        <v>307</v>
      </c>
      <c r="D65" s="13"/>
      <c r="E65" s="133"/>
      <c r="F65" s="119" t="s">
        <v>325</v>
      </c>
      <c r="G65" s="13"/>
      <c r="H65" s="136"/>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28" t="s">
        <v>26</v>
      </c>
      <c r="C66" s="7" t="s">
        <v>55</v>
      </c>
      <c r="D66" s="8"/>
      <c r="E66" s="131">
        <f>IF(D68&lt;&gt;"",2,IF(D67&lt;&gt;"",1,0))</f>
        <v>0</v>
      </c>
      <c r="F66" s="7"/>
      <c r="G66" s="26"/>
      <c r="H66" s="137">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2.75">
      <c r="A67" s="72"/>
      <c r="B67" s="129"/>
      <c r="C67" s="2" t="s">
        <v>93</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0"/>
      <c r="C68" s="12" t="s">
        <v>94</v>
      </c>
      <c r="D68" s="13"/>
      <c r="E68" s="133"/>
      <c r="F68" s="68"/>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3.5" thickBot="1">
      <c r="A69" s="72"/>
      <c r="B69" s="168" t="s">
        <v>19</v>
      </c>
      <c r="C69" s="169"/>
      <c r="D69" s="67"/>
      <c r="E69" s="62"/>
      <c r="F69" s="62"/>
      <c r="G69" s="27"/>
      <c r="H69" s="29"/>
      <c r="I69" s="9"/>
      <c r="J69" s="4"/>
      <c r="K69" s="4"/>
      <c r="L69" s="111"/>
      <c r="M69" s="111"/>
      <c r="N69" s="111"/>
      <c r="O69" s="111"/>
      <c r="P69" s="111"/>
      <c r="Q69" s="111"/>
      <c r="R69" s="111"/>
      <c r="S69" s="111"/>
      <c r="T69" s="111"/>
      <c r="U69" s="111"/>
      <c r="V69" s="111"/>
      <c r="W69" s="111"/>
      <c r="X69" s="111"/>
      <c r="Y69" s="111"/>
      <c r="Z69" s="111"/>
      <c r="AA69" s="111"/>
    </row>
    <row r="70" spans="1:27" s="5" customFormat="1" ht="12.75">
      <c r="A70" s="72" t="s">
        <v>129</v>
      </c>
      <c r="B70" s="129" t="s">
        <v>28</v>
      </c>
      <c r="C70" s="10" t="s">
        <v>57</v>
      </c>
      <c r="D70" s="26"/>
      <c r="E70" s="139">
        <f>IF(D72&lt;&gt;"",2,IF(D71&lt;&gt;"",1,0))</f>
        <v>0</v>
      </c>
      <c r="F70" s="10"/>
      <c r="G70" s="26"/>
      <c r="H70" s="137">
        <f>IF(G72&lt;&gt;"",2,IF(G71&lt;&gt;"",1,0))</f>
        <v>0</v>
      </c>
      <c r="I70" s="9"/>
      <c r="J70" s="4"/>
      <c r="K70" s="4"/>
      <c r="L70" s="111"/>
      <c r="M70" s="111"/>
      <c r="N70" s="111"/>
      <c r="O70" s="111"/>
      <c r="P70" s="111"/>
      <c r="Q70" s="111"/>
      <c r="R70" s="111"/>
      <c r="S70" s="111"/>
      <c r="T70" s="111"/>
      <c r="U70" s="111"/>
      <c r="V70" s="111"/>
      <c r="W70" s="111"/>
      <c r="X70" s="111"/>
      <c r="Y70" s="111"/>
      <c r="Z70" s="111"/>
      <c r="AA70" s="111"/>
    </row>
    <row r="71" spans="1:27" s="5" customFormat="1" ht="13.5" thickBot="1">
      <c r="A71" s="72"/>
      <c r="B71" s="129"/>
      <c r="C71" s="10" t="s">
        <v>58</v>
      </c>
      <c r="D71" s="11"/>
      <c r="E71" s="132"/>
      <c r="F71" s="116" t="s">
        <v>317</v>
      </c>
      <c r="G71" s="11"/>
      <c r="H71" s="135"/>
      <c r="I71" s="9"/>
      <c r="J71" s="4"/>
      <c r="K71" s="4"/>
      <c r="L71" s="111"/>
      <c r="M71" s="111"/>
      <c r="N71" s="111"/>
      <c r="O71" s="111"/>
      <c r="P71" s="111"/>
      <c r="Q71" s="111"/>
      <c r="R71" s="111"/>
      <c r="S71" s="111"/>
      <c r="T71" s="111"/>
      <c r="U71" s="111"/>
      <c r="V71" s="111"/>
      <c r="W71" s="111"/>
      <c r="X71" s="111"/>
      <c r="Y71" s="111"/>
      <c r="Z71" s="111"/>
      <c r="AA71" s="111"/>
    </row>
    <row r="72" spans="1:27" s="5" customFormat="1" ht="13.5" thickBot="1">
      <c r="A72" s="72"/>
      <c r="B72" s="129"/>
      <c r="C72" s="10" t="s">
        <v>59</v>
      </c>
      <c r="D72" s="11"/>
      <c r="E72" s="132"/>
      <c r="F72" s="116"/>
      <c r="G72" s="11"/>
      <c r="H72" s="135"/>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t="s">
        <v>129</v>
      </c>
      <c r="B73" s="128" t="s">
        <v>29</v>
      </c>
      <c r="C73" s="7" t="s">
        <v>60</v>
      </c>
      <c r="D73" s="8"/>
      <c r="E73" s="131">
        <f>IF(D75&lt;&gt;"",2,IF(D74&lt;&gt;"",1,0))</f>
        <v>0</v>
      </c>
      <c r="F73" s="7"/>
      <c r="G73" s="8"/>
      <c r="H73" s="134">
        <f>IF(G75&lt;&gt;"",2,IF(G74&lt;&gt;"",1,0))</f>
        <v>0</v>
      </c>
      <c r="I73" s="9"/>
      <c r="J73" s="4"/>
      <c r="K73" s="4"/>
      <c r="L73" s="111"/>
      <c r="M73" s="111"/>
      <c r="N73" s="111"/>
      <c r="O73" s="111"/>
      <c r="P73" s="111"/>
      <c r="Q73" s="111"/>
      <c r="R73" s="111"/>
      <c r="S73" s="111"/>
      <c r="T73" s="111"/>
      <c r="U73" s="111"/>
      <c r="V73" s="111"/>
      <c r="W73" s="111"/>
      <c r="X73" s="111"/>
      <c r="Y73" s="111"/>
      <c r="Z73" s="111"/>
      <c r="AA73" s="111"/>
    </row>
    <row r="74" spans="1:27" s="5" customFormat="1" ht="13.5" thickBot="1">
      <c r="A74" s="72"/>
      <c r="B74" s="129"/>
      <c r="C74" s="10" t="s">
        <v>61</v>
      </c>
      <c r="D74" s="11"/>
      <c r="E74" s="132"/>
      <c r="F74" s="116" t="s">
        <v>317</v>
      </c>
      <c r="G74" s="11"/>
      <c r="H74" s="135"/>
      <c r="I74" s="9"/>
      <c r="J74" s="4"/>
      <c r="K74" s="4"/>
      <c r="L74" s="111"/>
      <c r="M74" s="111"/>
      <c r="N74" s="111"/>
      <c r="O74" s="111"/>
      <c r="P74" s="111"/>
      <c r="Q74" s="111"/>
      <c r="R74" s="111"/>
      <c r="S74" s="111"/>
      <c r="T74" s="111"/>
      <c r="U74" s="111"/>
      <c r="V74" s="111"/>
      <c r="W74" s="111"/>
      <c r="X74" s="111"/>
      <c r="Y74" s="111"/>
      <c r="Z74" s="111"/>
      <c r="AA74" s="111"/>
    </row>
    <row r="75" spans="1:27" s="5" customFormat="1" ht="13.5" thickBot="1">
      <c r="A75" s="72"/>
      <c r="B75" s="130"/>
      <c r="C75" s="12" t="s">
        <v>62</v>
      </c>
      <c r="D75" s="13"/>
      <c r="E75" s="133"/>
      <c r="F75" s="116"/>
      <c r="G75" s="13"/>
      <c r="H75" s="136"/>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29" t="s">
        <v>30</v>
      </c>
      <c r="C76" s="10" t="s">
        <v>97</v>
      </c>
      <c r="D76" s="26"/>
      <c r="E76" s="139">
        <f>IF(D78&lt;&gt;"",2,IF(D77&lt;&gt;"",1,0))</f>
        <v>0</v>
      </c>
      <c r="F76" s="10"/>
      <c r="G76" s="26"/>
      <c r="H76" s="137">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29"/>
      <c r="C77" s="10" t="s">
        <v>98</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29"/>
      <c r="C78" s="10" t="s">
        <v>63</v>
      </c>
      <c r="D78" s="32"/>
      <c r="E78" s="140"/>
      <c r="F78" s="69"/>
      <c r="G78" s="32"/>
      <c r="H78" s="141"/>
      <c r="I78" s="9"/>
      <c r="J78" s="4"/>
      <c r="K78" s="4"/>
      <c r="L78" s="111"/>
      <c r="M78" s="111"/>
      <c r="N78" s="111"/>
      <c r="O78" s="111"/>
      <c r="P78" s="111"/>
      <c r="Q78" s="111"/>
      <c r="R78" s="111"/>
      <c r="S78" s="111"/>
      <c r="T78" s="111"/>
      <c r="U78" s="111"/>
      <c r="V78" s="111"/>
      <c r="W78" s="111"/>
      <c r="X78" s="111"/>
      <c r="Y78" s="111"/>
      <c r="Z78" s="111"/>
      <c r="AA78" s="111"/>
    </row>
    <row r="79" spans="1:27" s="5" customFormat="1" ht="13.5" thickBot="1">
      <c r="A79" s="72"/>
      <c r="B79" s="142" t="s">
        <v>140</v>
      </c>
      <c r="C79" s="143"/>
      <c r="D79" s="63"/>
      <c r="E79" s="64"/>
      <c r="F79" s="43"/>
      <c r="G79" s="63"/>
      <c r="H79" s="66"/>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t="s">
        <v>129</v>
      </c>
      <c r="B80" s="154" t="s">
        <v>27</v>
      </c>
      <c r="C80" s="2" t="s">
        <v>95</v>
      </c>
      <c r="D80" s="26"/>
      <c r="E80" s="139">
        <f>IF(D82&lt;&gt;"",2,IF(D81&lt;&gt;"",1,0))</f>
        <v>0</v>
      </c>
      <c r="F80" s="10"/>
      <c r="G80" s="26"/>
      <c r="H80" s="137">
        <f>IF(G82&lt;&gt;"",2,IF(G81&lt;&gt;"",1,0))</f>
        <v>0</v>
      </c>
      <c r="I80" s="9"/>
      <c r="J80" s="4"/>
      <c r="K80" s="4"/>
      <c r="L80" s="111"/>
      <c r="M80" s="111"/>
      <c r="N80" s="111"/>
      <c r="O80" s="111"/>
      <c r="P80" s="111"/>
      <c r="Q80" s="111"/>
      <c r="R80" s="111"/>
      <c r="S80" s="111"/>
      <c r="T80" s="111"/>
      <c r="U80" s="111"/>
      <c r="V80" s="111"/>
      <c r="W80" s="111"/>
      <c r="X80" s="111"/>
      <c r="Y80" s="111"/>
      <c r="Z80" s="111"/>
      <c r="AA80" s="111"/>
    </row>
    <row r="81" spans="2:8" ht="13.5" thickBot="1">
      <c r="B81" s="154"/>
      <c r="C81" s="2" t="s">
        <v>96</v>
      </c>
      <c r="D81" s="11"/>
      <c r="E81" s="132"/>
      <c r="F81" s="124" t="s">
        <v>335</v>
      </c>
      <c r="G81" s="11"/>
      <c r="H81" s="135"/>
    </row>
    <row r="82" spans="2:8" ht="13.5" thickBot="1">
      <c r="B82" s="154"/>
      <c r="C82" s="2" t="s">
        <v>56</v>
      </c>
      <c r="D82" s="11"/>
      <c r="E82" s="132"/>
      <c r="F82" s="124"/>
      <c r="G82" s="11"/>
      <c r="H82" s="135"/>
    </row>
    <row r="83" spans="2:8" ht="21" thickBot="1">
      <c r="B83" s="155" t="s">
        <v>14</v>
      </c>
      <c r="C83" s="156"/>
      <c r="D83" s="71"/>
      <c r="E83" s="70"/>
      <c r="F83" s="70"/>
      <c r="G83" s="30"/>
      <c r="H83" s="31"/>
    </row>
    <row r="84" spans="1:8" ht="12.75">
      <c r="A84" s="72" t="s">
        <v>129</v>
      </c>
      <c r="B84" s="129" t="s">
        <v>31</v>
      </c>
      <c r="C84" s="10" t="s">
        <v>99</v>
      </c>
      <c r="D84" s="26"/>
      <c r="E84" s="139">
        <f>IF(D86&lt;&gt;"",2,IF(D85&lt;&gt;"",1,0))</f>
        <v>0</v>
      </c>
      <c r="F84" s="10"/>
      <c r="G84" s="26"/>
      <c r="H84" s="137">
        <f>IF(G86&lt;&gt;"",2,IF(G85&lt;&gt;"",1,0))</f>
        <v>0</v>
      </c>
    </row>
    <row r="85" spans="2:8" ht="12.75" customHeight="1" thickBot="1">
      <c r="B85" s="129"/>
      <c r="C85" s="10" t="s">
        <v>314</v>
      </c>
      <c r="D85" s="11"/>
      <c r="E85" s="132"/>
      <c r="F85" s="122"/>
      <c r="G85" s="11"/>
      <c r="H85" s="135"/>
    </row>
    <row r="86" spans="2:8" ht="13.5" thickBot="1">
      <c r="B86" s="129"/>
      <c r="C86" s="10" t="s">
        <v>64</v>
      </c>
      <c r="D86" s="11"/>
      <c r="E86" s="132"/>
      <c r="F86" s="122"/>
      <c r="G86" s="11"/>
      <c r="H86" s="135"/>
    </row>
    <row r="87" spans="1:8" ht="12.75">
      <c r="A87" s="72" t="s">
        <v>129</v>
      </c>
      <c r="B87" s="128" t="s">
        <v>32</v>
      </c>
      <c r="C87" s="7" t="s">
        <v>65</v>
      </c>
      <c r="D87" s="8"/>
      <c r="E87" s="131">
        <f>IF(D89&lt;&gt;"",2,IF(D88&lt;&gt;"",1,0))</f>
        <v>0</v>
      </c>
      <c r="F87" s="7"/>
      <c r="G87" s="8"/>
      <c r="H87" s="134">
        <f>IF(G89&lt;&gt;"",2,IF(G88&lt;&gt;"",1,0))</f>
        <v>0</v>
      </c>
    </row>
    <row r="88" spans="2:8" ht="23.25" thickBot="1">
      <c r="B88" s="129"/>
      <c r="C88" s="10" t="s">
        <v>66</v>
      </c>
      <c r="D88" s="11"/>
      <c r="E88" s="132"/>
      <c r="F88" s="122" t="s">
        <v>330</v>
      </c>
      <c r="G88" s="11"/>
      <c r="H88" s="135"/>
    </row>
    <row r="89" spans="2:8" ht="13.5" thickBot="1">
      <c r="B89" s="130"/>
      <c r="C89" s="12" t="s">
        <v>67</v>
      </c>
      <c r="D89" s="13"/>
      <c r="E89" s="133"/>
      <c r="F89" s="122"/>
      <c r="G89" s="13"/>
      <c r="H89" s="136"/>
    </row>
    <row r="90" spans="1:8" ht="12.75">
      <c r="A90" s="72" t="s">
        <v>129</v>
      </c>
      <c r="B90" s="129" t="s">
        <v>33</v>
      </c>
      <c r="C90" s="10" t="s">
        <v>101</v>
      </c>
      <c r="D90" s="26"/>
      <c r="E90" s="139">
        <f>IF(D92&lt;&gt;"",2,IF(D91&lt;&gt;"",1,0))</f>
        <v>0</v>
      </c>
      <c r="F90" s="10"/>
      <c r="G90" s="26"/>
      <c r="H90" s="137">
        <f>IF(G92&lt;&gt;"",2,IF(G91&lt;&gt;"",1,0))</f>
        <v>0</v>
      </c>
    </row>
    <row r="91" spans="2:8" ht="13.5" thickBot="1">
      <c r="B91" s="129"/>
      <c r="C91" s="10" t="s">
        <v>102</v>
      </c>
      <c r="D91" s="11"/>
      <c r="E91" s="132"/>
      <c r="F91" s="119" t="s">
        <v>326</v>
      </c>
      <c r="G91" s="11"/>
      <c r="H91" s="135"/>
    </row>
    <row r="92" spans="2:8" ht="13.5" thickBot="1">
      <c r="B92" s="129"/>
      <c r="C92" s="10" t="s">
        <v>103</v>
      </c>
      <c r="D92" s="11"/>
      <c r="E92" s="132"/>
      <c r="F92" s="119"/>
      <c r="G92" s="11"/>
      <c r="H92" s="135"/>
    </row>
    <row r="93" spans="1:8" ht="12.75">
      <c r="A93" s="72" t="s">
        <v>129</v>
      </c>
      <c r="B93" s="128" t="s">
        <v>34</v>
      </c>
      <c r="C93" s="7" t="s">
        <v>104</v>
      </c>
      <c r="D93" s="8"/>
      <c r="E93" s="131">
        <f>IF(D95&lt;&gt;"",2,IF(D94&lt;&gt;"",1,0))</f>
        <v>0</v>
      </c>
      <c r="F93" s="7"/>
      <c r="G93" s="8"/>
      <c r="H93" s="134">
        <f>IF(G95&lt;&gt;"",2,IF(G94&lt;&gt;"",1,0))</f>
        <v>0</v>
      </c>
    </row>
    <row r="94" spans="2:8" ht="34.5" thickBot="1">
      <c r="B94" s="129"/>
      <c r="C94" s="10" t="s">
        <v>105</v>
      </c>
      <c r="D94" s="11"/>
      <c r="E94" s="132"/>
      <c r="F94" s="118" t="s">
        <v>319</v>
      </c>
      <c r="G94" s="11"/>
      <c r="H94" s="135"/>
    </row>
    <row r="95" spans="2:8" ht="13.5" thickBot="1">
      <c r="B95" s="130"/>
      <c r="C95" s="12" t="s">
        <v>106</v>
      </c>
      <c r="D95" s="13"/>
      <c r="E95" s="133"/>
      <c r="F95" s="118"/>
      <c r="G95" s="13"/>
      <c r="H95" s="136"/>
    </row>
    <row r="96" spans="2:8" ht="21" thickBot="1">
      <c r="B96" s="155" t="s">
        <v>0</v>
      </c>
      <c r="C96" s="156"/>
      <c r="D96" s="71"/>
      <c r="E96" s="70"/>
      <c r="F96" s="70"/>
      <c r="G96" s="30"/>
      <c r="H96" s="31"/>
    </row>
    <row r="97" spans="1:8" ht="12.75">
      <c r="A97" s="72" t="s">
        <v>129</v>
      </c>
      <c r="B97" s="128" t="s">
        <v>296</v>
      </c>
      <c r="C97" s="7" t="s">
        <v>107</v>
      </c>
      <c r="D97" s="8"/>
      <c r="E97" s="131">
        <f>IF(D99&lt;&gt;"",2,IF(D98&lt;&gt;"",1,0))</f>
        <v>0</v>
      </c>
      <c r="F97" s="7"/>
      <c r="G97" s="8"/>
      <c r="H97" s="134">
        <f>IF(G99&lt;&gt;"",2,IF(G98&lt;&gt;"",1,0))</f>
        <v>0</v>
      </c>
    </row>
    <row r="98" spans="2:8" ht="12.75">
      <c r="B98" s="129"/>
      <c r="C98" s="10" t="s">
        <v>108</v>
      </c>
      <c r="D98" s="11"/>
      <c r="E98" s="132"/>
      <c r="F98" s="10"/>
      <c r="G98" s="11"/>
      <c r="H98" s="135"/>
    </row>
    <row r="99" spans="2:8" ht="13.5" thickBot="1">
      <c r="B99" s="130"/>
      <c r="C99" s="12" t="s">
        <v>109</v>
      </c>
      <c r="D99" s="13"/>
      <c r="E99" s="133"/>
      <c r="F99" s="68"/>
      <c r="G99" s="13"/>
      <c r="H99" s="136"/>
    </row>
    <row r="100" spans="1:8" ht="12.75">
      <c r="A100" s="72" t="s">
        <v>129</v>
      </c>
      <c r="B100" s="129" t="s">
        <v>36</v>
      </c>
      <c r="C100" s="10" t="s">
        <v>110</v>
      </c>
      <c r="D100" s="26"/>
      <c r="E100" s="139">
        <f>IF(D102&lt;&gt;"",2,IF(D101&lt;&gt;"",1,0))</f>
        <v>0</v>
      </c>
      <c r="F100" s="10"/>
      <c r="G100" s="26"/>
      <c r="H100" s="137">
        <f>IF(G102&lt;&gt;"",2,IF(G101&lt;&gt;"",1,0))</f>
        <v>0</v>
      </c>
    </row>
    <row r="101" spans="2:8" ht="23.25" thickBot="1">
      <c r="B101" s="129"/>
      <c r="C101" s="10" t="s">
        <v>111</v>
      </c>
      <c r="D101" s="11"/>
      <c r="E101" s="132"/>
      <c r="F101" s="121" t="s">
        <v>327</v>
      </c>
      <c r="G101" s="11"/>
      <c r="H101" s="135"/>
    </row>
    <row r="102" spans="2:8" ht="13.5" thickBot="1">
      <c r="B102" s="129"/>
      <c r="C102" s="10" t="s">
        <v>112</v>
      </c>
      <c r="D102" s="11"/>
      <c r="E102" s="132"/>
      <c r="F102" s="121"/>
      <c r="G102" s="11"/>
      <c r="H102" s="135"/>
    </row>
    <row r="103" spans="1:8" ht="12.75">
      <c r="A103" s="72" t="s">
        <v>129</v>
      </c>
      <c r="B103" s="128" t="s">
        <v>37</v>
      </c>
      <c r="C103" s="7" t="s">
        <v>113</v>
      </c>
      <c r="D103" s="8"/>
      <c r="E103" s="131">
        <f>IF(D105&lt;&gt;"",2,IF(D104&lt;&gt;"",1,0))</f>
        <v>0</v>
      </c>
      <c r="F103" s="7"/>
      <c r="G103" s="8"/>
      <c r="H103" s="134">
        <f>IF(G105&lt;&gt;"",2,IF(G104&lt;&gt;"",1,0))</f>
        <v>0</v>
      </c>
    </row>
    <row r="104" spans="2:8" ht="23.25" thickBot="1">
      <c r="B104" s="129"/>
      <c r="C104" s="10" t="s">
        <v>68</v>
      </c>
      <c r="D104" s="11"/>
      <c r="E104" s="132"/>
      <c r="F104" s="121" t="s">
        <v>328</v>
      </c>
      <c r="G104" s="11"/>
      <c r="H104" s="135"/>
    </row>
    <row r="105" spans="2:8" ht="13.5" thickBot="1">
      <c r="B105" s="130"/>
      <c r="C105" s="12" t="s">
        <v>69</v>
      </c>
      <c r="D105" s="13"/>
      <c r="E105" s="133"/>
      <c r="F105" s="121"/>
      <c r="G105" s="13"/>
      <c r="H105" s="136"/>
    </row>
    <row r="106" spans="1:8" ht="12.75">
      <c r="A106" s="72" t="s">
        <v>129</v>
      </c>
      <c r="B106" s="129" t="s">
        <v>38</v>
      </c>
      <c r="C106" s="10" t="s">
        <v>70</v>
      </c>
      <c r="D106" s="26"/>
      <c r="E106" s="139">
        <f>IF(D108&lt;&gt;"",2,IF(D107&lt;&gt;"",1,0))</f>
        <v>0</v>
      </c>
      <c r="F106" s="10"/>
      <c r="G106" s="26"/>
      <c r="H106" s="137">
        <f>IF(G108&lt;&gt;"",2,IF(G107&lt;&gt;"",1,0))</f>
        <v>0</v>
      </c>
    </row>
    <row r="107" spans="2:8" ht="23.25" thickBot="1">
      <c r="B107" s="129"/>
      <c r="C107" s="10" t="s">
        <v>71</v>
      </c>
      <c r="D107" s="11"/>
      <c r="E107" s="132"/>
      <c r="F107" s="121" t="s">
        <v>329</v>
      </c>
      <c r="G107" s="11"/>
      <c r="H107" s="135"/>
    </row>
    <row r="108" spans="2:8" ht="13.5" thickBot="1">
      <c r="B108" s="129"/>
      <c r="C108" s="10" t="s">
        <v>72</v>
      </c>
      <c r="D108" s="11"/>
      <c r="E108" s="132"/>
      <c r="F108" s="121"/>
      <c r="G108" s="11"/>
      <c r="H108" s="135"/>
    </row>
    <row r="109" spans="2:8" ht="21" customHeight="1" thickBot="1">
      <c r="B109" s="155" t="s">
        <v>309</v>
      </c>
      <c r="C109" s="156"/>
      <c r="D109" s="71"/>
      <c r="E109" s="70"/>
      <c r="F109" s="70"/>
      <c r="G109" s="30"/>
      <c r="H109" s="31"/>
    </row>
    <row r="110" spans="1:8" ht="12.75">
      <c r="A110" s="72" t="s">
        <v>129</v>
      </c>
      <c r="B110" s="129" t="s">
        <v>2</v>
      </c>
      <c r="C110" s="10" t="s">
        <v>73</v>
      </c>
      <c r="D110" s="26"/>
      <c r="E110" s="139">
        <f>IF(D112&lt;&gt;"",2,IF(D111&lt;&gt;"",1,0))</f>
        <v>0</v>
      </c>
      <c r="F110" s="10"/>
      <c r="G110" s="26"/>
      <c r="H110" s="137">
        <f>IF(G112&lt;&gt;"",2,IF(G111&lt;&gt;"",1,0))</f>
        <v>0</v>
      </c>
    </row>
    <row r="111" spans="2:8" ht="12.75">
      <c r="B111" s="129"/>
      <c r="C111" s="10" t="s">
        <v>74</v>
      </c>
      <c r="D111" s="11"/>
      <c r="E111" s="132"/>
      <c r="F111" s="10"/>
      <c r="G111" s="11"/>
      <c r="H111" s="135"/>
    </row>
    <row r="112" spans="2:8" ht="13.5" thickBot="1">
      <c r="B112" s="129"/>
      <c r="C112" s="10" t="s">
        <v>75</v>
      </c>
      <c r="D112" s="11"/>
      <c r="E112" s="132"/>
      <c r="F112" s="69"/>
      <c r="G112" s="11"/>
      <c r="H112" s="135"/>
    </row>
    <row r="113" spans="1:27" s="5" customFormat="1" ht="12.75">
      <c r="A113" s="72" t="s">
        <v>129</v>
      </c>
      <c r="B113" s="128" t="s">
        <v>3</v>
      </c>
      <c r="C113" s="7" t="s">
        <v>76</v>
      </c>
      <c r="D113" s="8"/>
      <c r="E113" s="131">
        <f>IF(D115&lt;&gt;"",2,IF(D114&lt;&gt;"",1,0))</f>
        <v>0</v>
      </c>
      <c r="F113" s="7"/>
      <c r="G113" s="8"/>
      <c r="H113" s="134">
        <f>IF(G115&lt;&gt;"",2,IF(G114&lt;&gt;"",1,0))</f>
        <v>0</v>
      </c>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c r="B114" s="129"/>
      <c r="C114" s="10" t="s">
        <v>114</v>
      </c>
      <c r="D114" s="11"/>
      <c r="E114" s="132"/>
      <c r="F114" s="10"/>
      <c r="G114" s="11"/>
      <c r="H114" s="135"/>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3.5" thickBot="1">
      <c r="A115" s="72"/>
      <c r="B115" s="130"/>
      <c r="C115" s="12" t="s">
        <v>115</v>
      </c>
      <c r="D115" s="13"/>
      <c r="E115" s="133"/>
      <c r="F115" s="68"/>
      <c r="G115" s="13"/>
      <c r="H115" s="136"/>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2.75">
      <c r="A116" s="72" t="s">
        <v>129</v>
      </c>
      <c r="B116" s="129" t="s">
        <v>4</v>
      </c>
      <c r="C116" s="10" t="s">
        <v>77</v>
      </c>
      <c r="D116" s="26"/>
      <c r="E116" s="139">
        <f>IF(D118&lt;&gt;"",2,IF(D117&lt;&gt;"",1,0))</f>
        <v>0</v>
      </c>
      <c r="F116" s="10"/>
      <c r="G116" s="26"/>
      <c r="H116" s="137">
        <f>IF(G118&lt;&gt;"",2,IF(G117&lt;&gt;"",1,0))</f>
        <v>0</v>
      </c>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23.25" thickBot="1">
      <c r="A117" s="72"/>
      <c r="B117" s="129"/>
      <c r="C117" s="10" t="s">
        <v>78</v>
      </c>
      <c r="D117" s="11"/>
      <c r="E117" s="132"/>
      <c r="F117" s="118" t="s">
        <v>324</v>
      </c>
      <c r="G117" s="11"/>
      <c r="H117" s="135"/>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3.5" thickBot="1">
      <c r="A118" s="72"/>
      <c r="B118" s="129"/>
      <c r="C118" s="10" t="s">
        <v>79</v>
      </c>
      <c r="D118" s="11"/>
      <c r="E118" s="132"/>
      <c r="F118" s="118"/>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2.75">
      <c r="A119" s="72" t="s">
        <v>129</v>
      </c>
      <c r="B119" s="128" t="s">
        <v>5</v>
      </c>
      <c r="C119" s="7" t="s">
        <v>80</v>
      </c>
      <c r="D119" s="8"/>
      <c r="E119" s="131">
        <f>IF(D121&lt;&gt;"",2,IF(D120&lt;&gt;"",1,0))</f>
        <v>0</v>
      </c>
      <c r="F119" s="7"/>
      <c r="G119" s="8"/>
      <c r="H119" s="134">
        <f>IF(G121&lt;&gt;"",2,IF(G120&lt;&gt;"",1,0))</f>
        <v>0</v>
      </c>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c r="B120" s="129"/>
      <c r="C120" s="10" t="s">
        <v>81</v>
      </c>
      <c r="D120" s="11"/>
      <c r="E120" s="132"/>
      <c r="F120" s="10"/>
      <c r="G120" s="11"/>
      <c r="H120" s="135"/>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3.5" thickBot="1">
      <c r="A121" s="72"/>
      <c r="B121" s="130"/>
      <c r="C121" s="12" t="s">
        <v>82</v>
      </c>
      <c r="D121" s="13"/>
      <c r="E121" s="133"/>
      <c r="F121" s="119" t="s">
        <v>321</v>
      </c>
      <c r="G121" s="13"/>
      <c r="H121" s="136"/>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2.75">
      <c r="A122" s="72" t="s">
        <v>129</v>
      </c>
      <c r="B122" s="153" t="s">
        <v>3</v>
      </c>
      <c r="C122" s="1" t="s">
        <v>76</v>
      </c>
      <c r="D122" s="8"/>
      <c r="E122" s="131">
        <f>IF(D124&lt;&gt;"",2,IF(D123&lt;&gt;"",1,0))</f>
        <v>0</v>
      </c>
      <c r="F122" s="7"/>
      <c r="G122" s="8"/>
      <c r="H122" s="134">
        <f>IF(G124&lt;&gt;"",2,IF(G123&lt;&gt;"",1,0))</f>
        <v>0</v>
      </c>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c r="B123" s="154"/>
      <c r="C123" s="2" t="s">
        <v>114</v>
      </c>
      <c r="D123" s="11"/>
      <c r="E123" s="132"/>
      <c r="F123" s="10"/>
      <c r="G123" s="11"/>
      <c r="H123" s="135"/>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3.5" thickBot="1">
      <c r="A124" s="72"/>
      <c r="B124" s="159"/>
      <c r="C124" s="3" t="s">
        <v>115</v>
      </c>
      <c r="D124" s="13"/>
      <c r="E124" s="133"/>
      <c r="F124" s="14"/>
      <c r="G124" s="13"/>
      <c r="H124" s="136"/>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2.75">
      <c r="A125" s="72" t="s">
        <v>129</v>
      </c>
      <c r="B125" s="153" t="s">
        <v>131</v>
      </c>
      <c r="C125" s="1" t="s">
        <v>132</v>
      </c>
      <c r="D125" s="8"/>
      <c r="E125" s="131">
        <f>IF(D127&lt;&gt;"",2,IF(D126&lt;&gt;"",1,0))</f>
        <v>0</v>
      </c>
      <c r="F125" s="7"/>
      <c r="G125" s="8"/>
      <c r="H125" s="134">
        <f>IF(G127&lt;&gt;"",2,IF(G126&lt;&gt;"",1,0))</f>
        <v>0</v>
      </c>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ustomHeight="1">
      <c r="A126" s="72"/>
      <c r="B126" s="154"/>
      <c r="C126" s="2" t="s">
        <v>133</v>
      </c>
      <c r="D126" s="11"/>
      <c r="E126" s="132"/>
      <c r="F126" s="120" t="s">
        <v>323</v>
      </c>
      <c r="G126" s="11"/>
      <c r="H126" s="135"/>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3.5" thickBot="1">
      <c r="A127" s="72"/>
      <c r="B127" s="159"/>
      <c r="C127" s="3" t="s">
        <v>134</v>
      </c>
      <c r="D127" s="13"/>
      <c r="E127" s="133"/>
      <c r="F127" s="119" t="s">
        <v>320</v>
      </c>
      <c r="G127" s="13"/>
      <c r="H127" s="136"/>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t="s">
        <v>129</v>
      </c>
      <c r="B128" s="129" t="s">
        <v>39</v>
      </c>
      <c r="C128" s="10" t="s">
        <v>83</v>
      </c>
      <c r="D128" s="8"/>
      <c r="E128" s="131">
        <f>IF(D130&lt;&gt;"",2,IF(D129&lt;&gt;"",1,0))</f>
        <v>0</v>
      </c>
      <c r="F128" s="7"/>
      <c r="G128" s="8"/>
      <c r="H128" s="134">
        <f>IF(G130&lt;&gt;"",2,IF(G129&lt;&gt;"",1,0))</f>
        <v>0</v>
      </c>
      <c r="I128" s="46"/>
      <c r="J128" s="6"/>
      <c r="K128" s="4"/>
      <c r="L128" s="111"/>
      <c r="M128" s="111" t="s">
        <v>9</v>
      </c>
      <c r="N128" s="113"/>
      <c r="O128" s="111"/>
      <c r="P128" s="111"/>
      <c r="Q128" s="111"/>
      <c r="R128" s="111"/>
      <c r="S128" s="111"/>
      <c r="T128" s="111"/>
      <c r="U128" s="111"/>
      <c r="V128" s="111"/>
      <c r="W128" s="111"/>
      <c r="X128" s="111"/>
      <c r="Y128" s="111"/>
      <c r="Z128" s="111"/>
      <c r="AA128" s="111"/>
    </row>
    <row r="129" spans="2:14" ht="12.75">
      <c r="B129" s="129"/>
      <c r="C129" s="10" t="s">
        <v>84</v>
      </c>
      <c r="D129" s="11"/>
      <c r="E129" s="132"/>
      <c r="F129" s="10"/>
      <c r="G129" s="11"/>
      <c r="H129" s="135"/>
      <c r="I129" s="46"/>
      <c r="J129" s="6"/>
      <c r="M129" s="111" t="s">
        <v>12</v>
      </c>
      <c r="N129" s="113"/>
    </row>
    <row r="130" spans="2:14" ht="13.5" thickBot="1">
      <c r="B130" s="129"/>
      <c r="C130" s="10" t="s">
        <v>116</v>
      </c>
      <c r="D130" s="13"/>
      <c r="E130" s="133"/>
      <c r="F130" s="14"/>
      <c r="G130" s="13"/>
      <c r="H130" s="136"/>
      <c r="I130" s="46"/>
      <c r="J130" s="6"/>
      <c r="N130" s="113"/>
    </row>
    <row r="131" spans="1:26" ht="12.75">
      <c r="A131" s="72" t="s">
        <v>129</v>
      </c>
      <c r="B131" s="153" t="s">
        <v>40</v>
      </c>
      <c r="C131" s="1" t="s">
        <v>85</v>
      </c>
      <c r="D131" s="8"/>
      <c r="E131" s="131">
        <f>IF(D133&lt;&gt;"",2,IF(D132&lt;&gt;"",1,0))</f>
        <v>0</v>
      </c>
      <c r="F131" s="7"/>
      <c r="G131" s="8"/>
      <c r="H131" s="134">
        <f>IF(G133&lt;&gt;"",2,IF(G132&lt;&gt;"",1,0))</f>
        <v>0</v>
      </c>
      <c r="I131" s="46"/>
      <c r="J131" s="6"/>
      <c r="N131" s="113"/>
      <c r="O131" s="111">
        <f>E142</f>
        <v>40</v>
      </c>
      <c r="Q131" s="113" t="s">
        <v>121</v>
      </c>
      <c r="R131" s="111" t="s">
        <v>122</v>
      </c>
      <c r="T131" s="111" t="s">
        <v>123</v>
      </c>
      <c r="V131" s="111" t="s">
        <v>124</v>
      </c>
      <c r="W131" s="111" t="s">
        <v>125</v>
      </c>
      <c r="X131" s="111" t="s">
        <v>127</v>
      </c>
      <c r="Y131" s="111" t="s">
        <v>128</v>
      </c>
      <c r="Z131" s="111">
        <f>LOOKUP(X156,X132:X182)</f>
      </c>
    </row>
    <row r="132" spans="2:25" ht="12.75" customHeight="1">
      <c r="B132" s="154"/>
      <c r="C132" s="2" t="s">
        <v>86</v>
      </c>
      <c r="D132" s="11"/>
      <c r="E132" s="132"/>
      <c r="F132" s="10"/>
      <c r="G132" s="11"/>
      <c r="H132" s="135"/>
      <c r="I132" s="46"/>
      <c r="J132" s="6"/>
      <c r="N132" s="113"/>
      <c r="O132" s="111">
        <f>O131*2</f>
        <v>80</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2:25" ht="13.5" thickBot="1">
      <c r="B133" s="159"/>
      <c r="C133" s="3" t="s">
        <v>87</v>
      </c>
      <c r="D133" s="13"/>
      <c r="E133" s="133"/>
      <c r="F133" s="119" t="s">
        <v>320</v>
      </c>
      <c r="G133" s="13"/>
      <c r="H133" s="136"/>
      <c r="N133" s="113"/>
      <c r="Q133" s="113">
        <v>0.02</v>
      </c>
      <c r="R133" s="114">
        <f t="shared" si="0"/>
        <v>1.6</v>
      </c>
      <c r="T133" s="111">
        <f t="shared" si="1"/>
        <v>5.032</v>
      </c>
      <c r="U133" s="114"/>
      <c r="V133" s="111">
        <f t="shared" si="2"/>
      </c>
      <c r="W133" s="111">
        <f t="shared" si="3"/>
      </c>
      <c r="X133" s="111">
        <f aca="true" t="shared" si="4" ref="X133:X182">IF(AND($P$141&gt;R133,$P$141&lt;=R134),$O$132+5,"")</f>
      </c>
      <c r="Y133" s="111">
        <f aca="true" t="shared" si="5" ref="Y133:Y182">IF(AND($P$142&gt;R133,$P$142&lt;=R134),$O$132+5,"")</f>
      </c>
    </row>
    <row r="134" spans="1:25" ht="12.75">
      <c r="A134" s="72" t="s">
        <v>129</v>
      </c>
      <c r="B134" s="154" t="s">
        <v>135</v>
      </c>
      <c r="C134" s="2" t="s">
        <v>136</v>
      </c>
      <c r="D134" s="8"/>
      <c r="E134" s="131">
        <f>IF(D136&lt;&gt;"",2,IF(D135&lt;&gt;"",1,0))</f>
        <v>0</v>
      </c>
      <c r="F134" s="7"/>
      <c r="G134" s="8"/>
      <c r="H134" s="134">
        <f>IF(G136&lt;&gt;"",2,IF(G135&lt;&gt;"",1,0))</f>
        <v>0</v>
      </c>
      <c r="M134" s="111" t="s">
        <v>10</v>
      </c>
      <c r="N134" s="113"/>
      <c r="Q134" s="113">
        <v>0.04</v>
      </c>
      <c r="R134" s="114">
        <f t="shared" si="0"/>
        <v>3.2</v>
      </c>
      <c r="T134" s="111">
        <f t="shared" si="1"/>
        <v>5.128</v>
      </c>
      <c r="U134" s="114"/>
      <c r="V134" s="111">
        <f t="shared" si="2"/>
      </c>
      <c r="W134" s="111">
        <f t="shared" si="3"/>
      </c>
      <c r="X134" s="111">
        <f t="shared" si="4"/>
      </c>
      <c r="Y134" s="111">
        <f t="shared" si="5"/>
      </c>
    </row>
    <row r="135" spans="2:25" ht="23.25" thickBot="1">
      <c r="B135" s="154"/>
      <c r="C135" s="2" t="s">
        <v>137</v>
      </c>
      <c r="D135" s="11"/>
      <c r="E135" s="132"/>
      <c r="F135" s="118" t="s">
        <v>322</v>
      </c>
      <c r="G135" s="11"/>
      <c r="H135" s="135"/>
      <c r="M135" s="111" t="s">
        <v>11</v>
      </c>
      <c r="N135" s="113"/>
      <c r="Q135" s="113">
        <v>0.06</v>
      </c>
      <c r="R135" s="114">
        <f t="shared" si="0"/>
        <v>4.8</v>
      </c>
      <c r="T135" s="111">
        <f t="shared" si="1"/>
        <v>5.288</v>
      </c>
      <c r="U135" s="114"/>
      <c r="V135" s="111">
        <f t="shared" si="2"/>
      </c>
      <c r="W135" s="111">
        <f t="shared" si="3"/>
      </c>
      <c r="X135" s="111">
        <f t="shared" si="4"/>
      </c>
      <c r="Y135" s="111">
        <f t="shared" si="5"/>
      </c>
    </row>
    <row r="136" spans="2:25" ht="13.5" thickBot="1">
      <c r="B136" s="154"/>
      <c r="C136" s="2" t="s">
        <v>315</v>
      </c>
      <c r="D136" s="32"/>
      <c r="E136" s="140"/>
      <c r="F136" s="118"/>
      <c r="G136" s="32"/>
      <c r="H136" s="141"/>
      <c r="N136" s="113"/>
      <c r="Q136" s="113">
        <v>0.08</v>
      </c>
      <c r="R136" s="114">
        <f t="shared" si="0"/>
        <v>6.4</v>
      </c>
      <c r="T136" s="111">
        <f t="shared" si="1"/>
        <v>5.5120000000000005</v>
      </c>
      <c r="U136" s="114"/>
      <c r="V136" s="111">
        <f t="shared" si="2"/>
      </c>
      <c r="W136" s="111">
        <f t="shared" si="3"/>
      </c>
      <c r="X136" s="111">
        <f t="shared" si="4"/>
      </c>
      <c r="Y136" s="111">
        <f t="shared" si="5"/>
      </c>
    </row>
    <row r="137" spans="2:25" ht="21" thickBot="1">
      <c r="B137" s="157" t="s">
        <v>15</v>
      </c>
      <c r="C137" s="158"/>
      <c r="D137" s="63"/>
      <c r="E137" s="64"/>
      <c r="F137" s="65"/>
      <c r="G137" s="63"/>
      <c r="H137" s="66"/>
      <c r="M137" s="111" t="s">
        <v>126</v>
      </c>
      <c r="N137" s="113"/>
      <c r="O137" s="111">
        <f>E141</f>
        <v>0</v>
      </c>
      <c r="Q137" s="113">
        <v>0.1</v>
      </c>
      <c r="R137" s="114">
        <f t="shared" si="0"/>
        <v>8</v>
      </c>
      <c r="T137" s="111">
        <f t="shared" si="1"/>
        <v>5.8</v>
      </c>
      <c r="U137" s="114"/>
      <c r="V137" s="111">
        <f t="shared" si="2"/>
      </c>
      <c r="W137" s="111">
        <f t="shared" si="3"/>
      </c>
      <c r="X137" s="111">
        <f t="shared" si="4"/>
      </c>
      <c r="Y137" s="111">
        <f t="shared" si="5"/>
      </c>
    </row>
    <row r="138" spans="1:25" ht="12.75">
      <c r="A138" s="72" t="s">
        <v>129</v>
      </c>
      <c r="B138" s="153" t="s">
        <v>1</v>
      </c>
      <c r="C138" s="1" t="s">
        <v>117</v>
      </c>
      <c r="D138" s="26"/>
      <c r="E138" s="139">
        <f>IF(D140&lt;&gt;"",2,IF(D139&lt;&gt;"",1,0))</f>
        <v>0</v>
      </c>
      <c r="F138" s="10"/>
      <c r="G138" s="26"/>
      <c r="H138" s="137">
        <f>IF(G140&lt;&gt;"",2,IF(G139&lt;&gt;"",1,0))</f>
        <v>0</v>
      </c>
      <c r="M138" s="111" t="s">
        <v>119</v>
      </c>
      <c r="N138" s="113"/>
      <c r="O138" s="111">
        <f>H141</f>
        <v>0</v>
      </c>
      <c r="Q138" s="113">
        <v>0.12</v>
      </c>
      <c r="R138" s="114">
        <f t="shared" si="0"/>
        <v>9.6</v>
      </c>
      <c r="T138" s="111">
        <f t="shared" si="1"/>
        <v>6.152</v>
      </c>
      <c r="U138" s="114"/>
      <c r="V138" s="111">
        <f t="shared" si="2"/>
      </c>
      <c r="W138" s="111">
        <f t="shared" si="3"/>
      </c>
      <c r="X138" s="111">
        <f t="shared" si="4"/>
      </c>
      <c r="Y138" s="111">
        <f t="shared" si="5"/>
      </c>
    </row>
    <row r="139" spans="2:25" ht="23.25" thickBot="1">
      <c r="B139" s="154"/>
      <c r="C139" s="2" t="s">
        <v>88</v>
      </c>
      <c r="D139" s="11"/>
      <c r="E139" s="132"/>
      <c r="F139" s="122" t="s">
        <v>330</v>
      </c>
      <c r="G139" s="11"/>
      <c r="H139" s="135"/>
      <c r="M139" s="111" t="s">
        <v>120</v>
      </c>
      <c r="N139" s="113"/>
      <c r="Q139" s="113">
        <v>0.14</v>
      </c>
      <c r="R139" s="114">
        <f t="shared" si="0"/>
        <v>11.200000000000001</v>
      </c>
      <c r="T139" s="111">
        <f t="shared" si="1"/>
        <v>6.5680000000000005</v>
      </c>
      <c r="U139" s="114"/>
      <c r="V139" s="111">
        <f t="shared" si="2"/>
      </c>
      <c r="W139" s="111">
        <f t="shared" si="3"/>
      </c>
      <c r="X139" s="111">
        <f t="shared" si="4"/>
      </c>
      <c r="Y139" s="111">
        <f t="shared" si="5"/>
      </c>
    </row>
    <row r="140" spans="2:25" ht="13.5" thickBot="1">
      <c r="B140" s="154"/>
      <c r="C140" s="2" t="s">
        <v>118</v>
      </c>
      <c r="D140" s="11"/>
      <c r="E140" s="132"/>
      <c r="F140" s="122"/>
      <c r="G140" s="11"/>
      <c r="H140" s="135"/>
      <c r="N140" s="113"/>
      <c r="Q140" s="113">
        <v>0.16</v>
      </c>
      <c r="R140" s="114">
        <f t="shared" si="0"/>
        <v>12.8</v>
      </c>
      <c r="T140" s="111">
        <f t="shared" si="1"/>
        <v>7.048</v>
      </c>
      <c r="U140" s="114"/>
      <c r="V140" s="111">
        <f t="shared" si="2"/>
      </c>
      <c r="W140" s="111">
        <f t="shared" si="3"/>
      </c>
      <c r="X140" s="111">
        <f t="shared" si="4"/>
      </c>
      <c r="Y140" s="111">
        <f t="shared" si="5"/>
      </c>
    </row>
    <row r="141" spans="2:25" ht="30.75" thickBot="1">
      <c r="B141" s="33" t="s">
        <v>16</v>
      </c>
      <c r="C141" s="34" t="str">
        <f>IF(E141&lt;P141,"ACCEPTABLE",IF(E141&lt;P142,"CAUTION","HIGH RISK"))</f>
        <v>ACCEPTABLE</v>
      </c>
      <c r="D141" s="35"/>
      <c r="E141" s="36">
        <f>SUM(E11:E140)</f>
        <v>0</v>
      </c>
      <c r="F141" s="37" t="str">
        <f>IF(H141&lt;P141,"ACCEPTABLE",IF(H141&lt;P142,"CAUTION","HIGH RISK"))</f>
        <v>ACCEPTABLE</v>
      </c>
      <c r="G141" s="35"/>
      <c r="H141" s="38">
        <f>SUM(H11:H140)</f>
        <v>0</v>
      </c>
      <c r="N141" s="113"/>
      <c r="O141" s="111">
        <v>20</v>
      </c>
      <c r="P141" s="111">
        <f>$O$132*$O$141/100</f>
        <v>16</v>
      </c>
      <c r="Q141" s="113">
        <v>0.18</v>
      </c>
      <c r="R141" s="114">
        <f t="shared" si="0"/>
        <v>14.399999999999999</v>
      </c>
      <c r="T141" s="111">
        <f t="shared" si="1"/>
        <v>7.592</v>
      </c>
      <c r="U141" s="114"/>
      <c r="V141" s="111">
        <f t="shared" si="2"/>
      </c>
      <c r="W141" s="111">
        <f t="shared" si="3"/>
      </c>
      <c r="X141" s="111">
        <f t="shared" si="4"/>
        <v>85</v>
      </c>
      <c r="Y141" s="111">
        <f t="shared" si="5"/>
      </c>
    </row>
    <row r="142" spans="2:25" ht="13.5" thickBot="1">
      <c r="B142" s="39" t="s">
        <v>17</v>
      </c>
      <c r="C142" s="40"/>
      <c r="D142" s="41"/>
      <c r="E142" s="42">
        <f>COUNT(E9:E140)</f>
        <v>40</v>
      </c>
      <c r="F142" s="43"/>
      <c r="G142" s="44"/>
      <c r="H142" s="45">
        <f>COUNT(H9:H140)</f>
        <v>40</v>
      </c>
      <c r="N142" s="113"/>
      <c r="O142" s="111">
        <v>40</v>
      </c>
      <c r="P142" s="111">
        <f>$O$132*$O$142/100</f>
        <v>32</v>
      </c>
      <c r="Q142" s="113">
        <v>0.2</v>
      </c>
      <c r="R142" s="114">
        <f t="shared" si="0"/>
        <v>16</v>
      </c>
      <c r="T142" s="111">
        <f t="shared" si="1"/>
        <v>8.200000000000001</v>
      </c>
      <c r="U142" s="114"/>
      <c r="V142" s="111">
        <f t="shared" si="2"/>
      </c>
      <c r="W142" s="111">
        <f t="shared" si="3"/>
      </c>
      <c r="X142" s="111">
        <f t="shared" si="4"/>
      </c>
      <c r="Y142" s="111">
        <f t="shared" si="5"/>
      </c>
    </row>
    <row r="143" spans="2:25" ht="18.75" thickBot="1">
      <c r="B143" s="47" t="s">
        <v>130</v>
      </c>
      <c r="C143" s="48"/>
      <c r="D143" s="49"/>
      <c r="E143" s="50">
        <f>E142-COUNTA(D9:D140)</f>
        <v>40</v>
      </c>
      <c r="F143" s="51"/>
      <c r="G143" s="52"/>
      <c r="H143" s="53">
        <f>H142-COUNTA(G9:G140)</f>
        <v>40</v>
      </c>
      <c r="M143" s="111" t="str">
        <f>IF(E141&lt;P141,"CAUTION",22)</f>
        <v>CAUTION</v>
      </c>
      <c r="N143" s="113"/>
      <c r="Q143" s="113">
        <v>0.22</v>
      </c>
      <c r="R143" s="114">
        <f t="shared" si="0"/>
        <v>17.6</v>
      </c>
      <c r="T143" s="111">
        <f t="shared" si="1"/>
        <v>8.872</v>
      </c>
      <c r="U143" s="114"/>
      <c r="V143" s="111">
        <f t="shared" si="2"/>
      </c>
      <c r="W143" s="111">
        <f t="shared" si="3"/>
      </c>
      <c r="X143" s="111">
        <f t="shared" si="4"/>
      </c>
      <c r="Y143" s="111">
        <f t="shared" si="5"/>
      </c>
    </row>
    <row r="144" spans="1:25" ht="12.75">
      <c r="A144" s="81"/>
      <c r="N144" s="113"/>
      <c r="Q144" s="113">
        <v>0.24</v>
      </c>
      <c r="R144" s="114">
        <f t="shared" si="0"/>
        <v>19.2</v>
      </c>
      <c r="T144" s="111">
        <f t="shared" si="1"/>
        <v>9.608</v>
      </c>
      <c r="U144" s="114"/>
      <c r="V144" s="111">
        <f t="shared" si="2"/>
      </c>
      <c r="W144" s="111">
        <f t="shared" si="3"/>
      </c>
      <c r="X144" s="111">
        <f t="shared" si="4"/>
      </c>
      <c r="Y144" s="111">
        <f t="shared" si="5"/>
      </c>
    </row>
    <row r="145" spans="1:27" s="4" customFormat="1" ht="20.25">
      <c r="A145" s="81"/>
      <c r="B145" s="54"/>
      <c r="C145" s="55"/>
      <c r="D145" s="56"/>
      <c r="E145" s="46"/>
      <c r="F145" s="46"/>
      <c r="G145" s="138"/>
      <c r="H145" s="46"/>
      <c r="I145" s="9"/>
      <c r="L145" s="111"/>
      <c r="M145" s="111"/>
      <c r="N145" s="113"/>
      <c r="O145" s="111"/>
      <c r="P145" s="111"/>
      <c r="Q145" s="113">
        <v>0.26</v>
      </c>
      <c r="R145" s="114">
        <f t="shared" si="0"/>
        <v>20.8</v>
      </c>
      <c r="S145" s="111"/>
      <c r="T145" s="111">
        <f t="shared" si="1"/>
        <v>10.408000000000001</v>
      </c>
      <c r="U145" s="114"/>
      <c r="V145" s="111">
        <f t="shared" si="2"/>
      </c>
      <c r="W145" s="111">
        <f t="shared" si="3"/>
      </c>
      <c r="X145" s="111">
        <f t="shared" si="4"/>
      </c>
      <c r="Y145" s="111">
        <f t="shared" si="5"/>
      </c>
      <c r="Z145" s="111"/>
      <c r="AA145" s="111"/>
    </row>
    <row r="146" spans="1:27" s="4" customFormat="1" ht="20.25">
      <c r="A146" s="81"/>
      <c r="B146" s="54"/>
      <c r="C146" s="55"/>
      <c r="D146" s="56"/>
      <c r="E146" s="46"/>
      <c r="F146" s="46"/>
      <c r="G146" s="138"/>
      <c r="H146" s="46"/>
      <c r="I146" s="9"/>
      <c r="L146" s="111"/>
      <c r="M146" s="111"/>
      <c r="N146" s="113"/>
      <c r="O146" s="111"/>
      <c r="P146" s="111"/>
      <c r="Q146" s="113">
        <v>0.28</v>
      </c>
      <c r="R146" s="114">
        <f t="shared" si="0"/>
        <v>22.400000000000002</v>
      </c>
      <c r="S146" s="111"/>
      <c r="T146" s="111">
        <f t="shared" si="1"/>
        <v>11.272000000000002</v>
      </c>
      <c r="U146" s="114"/>
      <c r="V146" s="111">
        <f t="shared" si="2"/>
      </c>
      <c r="W146" s="111">
        <f t="shared" si="3"/>
      </c>
      <c r="X146" s="111">
        <f t="shared" si="4"/>
      </c>
      <c r="Y146" s="111">
        <f t="shared" si="5"/>
      </c>
      <c r="Z146" s="111"/>
      <c r="AA146" s="111"/>
    </row>
    <row r="147" spans="1:27" s="4" customFormat="1" ht="20.25">
      <c r="A147" s="81"/>
      <c r="B147" s="54"/>
      <c r="C147" s="55"/>
      <c r="D147" s="56"/>
      <c r="E147" s="46"/>
      <c r="F147" s="46"/>
      <c r="G147" s="138"/>
      <c r="H147" s="46"/>
      <c r="I147" s="9"/>
      <c r="L147" s="111"/>
      <c r="M147" s="111"/>
      <c r="N147" s="113"/>
      <c r="O147" s="111"/>
      <c r="P147" s="111"/>
      <c r="Q147" s="113">
        <v>0.3</v>
      </c>
      <c r="R147" s="114">
        <f t="shared" si="0"/>
        <v>24</v>
      </c>
      <c r="S147" s="111"/>
      <c r="T147" s="111">
        <f t="shared" si="1"/>
        <v>12.2</v>
      </c>
      <c r="U147" s="114"/>
      <c r="V147" s="111">
        <f t="shared" si="2"/>
      </c>
      <c r="W147" s="111">
        <f t="shared" si="3"/>
      </c>
      <c r="X147" s="111">
        <f t="shared" si="4"/>
      </c>
      <c r="Y147" s="111">
        <f t="shared" si="5"/>
      </c>
      <c r="Z147" s="111"/>
      <c r="AA147" s="111"/>
    </row>
    <row r="148" spans="1:27" s="4" customFormat="1" ht="12.75">
      <c r="A148" s="72"/>
      <c r="B148" s="57"/>
      <c r="C148" s="46"/>
      <c r="D148" s="58"/>
      <c r="E148" s="46"/>
      <c r="F148" s="46"/>
      <c r="G148" s="58"/>
      <c r="H148" s="46"/>
      <c r="I148" s="9"/>
      <c r="L148" s="111"/>
      <c r="M148" s="111"/>
      <c r="N148" s="113"/>
      <c r="O148" s="111"/>
      <c r="P148" s="111"/>
      <c r="Q148" s="113">
        <v>0.32</v>
      </c>
      <c r="R148" s="114">
        <f t="shared" si="0"/>
        <v>25.6</v>
      </c>
      <c r="S148" s="111"/>
      <c r="T148" s="111">
        <f t="shared" si="1"/>
        <v>13.192</v>
      </c>
      <c r="U148" s="114"/>
      <c r="V148" s="111">
        <f t="shared" si="2"/>
      </c>
      <c r="W148" s="111">
        <f t="shared" si="3"/>
      </c>
      <c r="X148" s="111">
        <f t="shared" si="4"/>
      </c>
      <c r="Y148" s="111">
        <f t="shared" si="5"/>
      </c>
      <c r="Z148" s="111"/>
      <c r="AA148" s="111"/>
    </row>
    <row r="149" spans="1:27" s="4" customFormat="1" ht="12.75">
      <c r="A149" s="72"/>
      <c r="B149" s="59"/>
      <c r="C149" s="46"/>
      <c r="D149" s="58"/>
      <c r="E149" s="46"/>
      <c r="F149" s="46"/>
      <c r="G149" s="58"/>
      <c r="H149" s="46"/>
      <c r="I149" s="9"/>
      <c r="L149" s="111"/>
      <c r="M149" s="111"/>
      <c r="N149" s="113"/>
      <c r="O149" s="111"/>
      <c r="P149" s="111"/>
      <c r="Q149" s="113">
        <v>0.34</v>
      </c>
      <c r="R149" s="114">
        <f t="shared" si="0"/>
        <v>27.200000000000003</v>
      </c>
      <c r="S149" s="111"/>
      <c r="T149" s="111">
        <f t="shared" si="1"/>
        <v>14.248000000000001</v>
      </c>
      <c r="U149" s="114"/>
      <c r="V149" s="111">
        <f t="shared" si="2"/>
      </c>
      <c r="W149" s="111">
        <f t="shared" si="3"/>
      </c>
      <c r="X149" s="111">
        <f t="shared" si="4"/>
      </c>
      <c r="Y149" s="111">
        <f t="shared" si="5"/>
      </c>
      <c r="Z149" s="111"/>
      <c r="AA149" s="111"/>
    </row>
    <row r="150" spans="1:27" s="4" customFormat="1" ht="12.75">
      <c r="A150" s="72"/>
      <c r="B150" s="46"/>
      <c r="C150" s="46"/>
      <c r="D150" s="58"/>
      <c r="E150" s="46"/>
      <c r="F150" s="46"/>
      <c r="G150" s="58"/>
      <c r="H150" s="46"/>
      <c r="I150" s="9"/>
      <c r="L150" s="111"/>
      <c r="M150" s="111"/>
      <c r="N150" s="113"/>
      <c r="O150" s="111"/>
      <c r="P150" s="111"/>
      <c r="Q150" s="113">
        <v>0.36</v>
      </c>
      <c r="R150" s="114">
        <f t="shared" si="0"/>
        <v>28.799999999999997</v>
      </c>
      <c r="S150" s="111"/>
      <c r="T150" s="111">
        <f t="shared" si="1"/>
        <v>15.367999999999999</v>
      </c>
      <c r="U150" s="114"/>
      <c r="V150" s="111">
        <f t="shared" si="2"/>
      </c>
      <c r="W150" s="111">
        <f t="shared" si="3"/>
      </c>
      <c r="X150" s="111">
        <f t="shared" si="4"/>
      </c>
      <c r="Y150" s="111">
        <f t="shared" si="5"/>
      </c>
      <c r="Z150" s="111"/>
      <c r="AA150" s="111"/>
    </row>
    <row r="151" spans="1:27" s="4" customFormat="1" ht="12.75">
      <c r="A151" s="72"/>
      <c r="B151" s="60"/>
      <c r="C151" s="9"/>
      <c r="D151" s="15"/>
      <c r="E151" s="9"/>
      <c r="F151" s="9"/>
      <c r="G151" s="15"/>
      <c r="H151" s="9"/>
      <c r="I151" s="9"/>
      <c r="L151" s="111"/>
      <c r="M151" s="111"/>
      <c r="N151" s="113"/>
      <c r="O151" s="111"/>
      <c r="P151" s="111"/>
      <c r="Q151" s="113">
        <v>0.38</v>
      </c>
      <c r="R151" s="114">
        <f t="shared" si="0"/>
        <v>30.4</v>
      </c>
      <c r="S151" s="111"/>
      <c r="T151" s="111">
        <f t="shared" si="1"/>
        <v>16.552</v>
      </c>
      <c r="U151" s="114"/>
      <c r="V151" s="111">
        <f t="shared" si="2"/>
      </c>
      <c r="W151" s="111">
        <f t="shared" si="3"/>
      </c>
      <c r="X151" s="111">
        <f t="shared" si="4"/>
      </c>
      <c r="Y151" s="111">
        <f t="shared" si="5"/>
        <v>85</v>
      </c>
      <c r="Z151" s="111"/>
      <c r="AA151" s="111"/>
    </row>
    <row r="152" spans="1:27" s="4" customFormat="1" ht="12.75">
      <c r="A152" s="72"/>
      <c r="B152" s="60"/>
      <c r="C152" s="9"/>
      <c r="D152" s="15"/>
      <c r="E152" s="9"/>
      <c r="F152" s="9"/>
      <c r="G152" s="15"/>
      <c r="H152" s="9"/>
      <c r="I152" s="9"/>
      <c r="L152" s="111"/>
      <c r="M152" s="111"/>
      <c r="N152" s="113"/>
      <c r="O152" s="111"/>
      <c r="P152" s="111"/>
      <c r="Q152" s="113">
        <v>0.4</v>
      </c>
      <c r="R152" s="114">
        <f t="shared" si="0"/>
        <v>32</v>
      </c>
      <c r="S152" s="111"/>
      <c r="T152" s="111">
        <f t="shared" si="1"/>
        <v>17.800000000000004</v>
      </c>
      <c r="U152" s="114"/>
      <c r="V152" s="111">
        <f t="shared" si="2"/>
      </c>
      <c r="W152" s="111">
        <f t="shared" si="3"/>
      </c>
      <c r="X152" s="111">
        <f t="shared" si="4"/>
      </c>
      <c r="Y152" s="111">
        <f t="shared" si="5"/>
      </c>
      <c r="Z152" s="111"/>
      <c r="AA152" s="111"/>
    </row>
    <row r="153" spans="1:27" s="4" customFormat="1" ht="12.75">
      <c r="A153" s="72"/>
      <c r="B153" s="60"/>
      <c r="C153" s="9"/>
      <c r="D153" s="15"/>
      <c r="E153" s="9"/>
      <c r="F153" s="9"/>
      <c r="G153" s="15"/>
      <c r="H153" s="9"/>
      <c r="I153" s="9"/>
      <c r="L153" s="111"/>
      <c r="M153" s="111"/>
      <c r="N153" s="113"/>
      <c r="O153" s="111"/>
      <c r="P153" s="111"/>
      <c r="Q153" s="113">
        <v>0.42</v>
      </c>
      <c r="R153" s="114">
        <f t="shared" si="0"/>
        <v>33.6</v>
      </c>
      <c r="S153" s="111"/>
      <c r="T153" s="111">
        <f t="shared" si="1"/>
        <v>19.112</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35.2</v>
      </c>
      <c r="S154" s="111"/>
      <c r="T154" s="111">
        <f t="shared" si="1"/>
        <v>20.488</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36.800000000000004</v>
      </c>
      <c r="S155" s="111"/>
      <c r="T155" s="111">
        <f t="shared" si="1"/>
        <v>21.928</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38.4</v>
      </c>
      <c r="S156" s="111"/>
      <c r="T156" s="111">
        <f t="shared" si="1"/>
        <v>23.432</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40</v>
      </c>
      <c r="S157" s="111"/>
      <c r="T157" s="111">
        <f t="shared" si="1"/>
        <v>25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41.6</v>
      </c>
      <c r="S158" s="111"/>
      <c r="T158" s="111">
        <f t="shared" si="1"/>
        <v>26.632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43.2</v>
      </c>
      <c r="S159" s="111"/>
      <c r="T159" s="111">
        <f t="shared" si="1"/>
        <v>28.328000000000003</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44.800000000000004</v>
      </c>
      <c r="S160" s="111"/>
      <c r="T160" s="111">
        <f t="shared" si="1"/>
        <v>30.088000000000005</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46.4</v>
      </c>
      <c r="S161" s="111"/>
      <c r="T161" s="111">
        <f t="shared" si="1"/>
        <v>31.912</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48</v>
      </c>
      <c r="S162" s="111"/>
      <c r="T162" s="111">
        <f t="shared" si="1"/>
        <v>33.8</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49.6</v>
      </c>
      <c r="S163" s="111"/>
      <c r="T163" s="111">
        <f t="shared" si="1"/>
        <v>35.752</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51.2</v>
      </c>
      <c r="S164" s="111"/>
      <c r="T164" s="111">
        <f t="shared" si="1"/>
        <v>37.768</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52.800000000000004</v>
      </c>
      <c r="S165" s="111"/>
      <c r="T165" s="111">
        <f t="shared" si="1"/>
        <v>39.848000000000006</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54.400000000000006</v>
      </c>
      <c r="S166" s="111"/>
      <c r="T166" s="111">
        <f t="shared" si="1"/>
        <v>41.992000000000004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56</v>
      </c>
      <c r="S167" s="111"/>
      <c r="T167" s="111">
        <f t="shared" si="1"/>
        <v>44.199999999999996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57.599999999999994</v>
      </c>
      <c r="S168" s="111"/>
      <c r="T168" s="111">
        <f t="shared" si="1"/>
        <v>46.471999999999994</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59.2</v>
      </c>
      <c r="S169" s="111"/>
      <c r="T169" s="111">
        <f t="shared" si="1"/>
        <v>48.808</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60.8</v>
      </c>
      <c r="S170" s="111"/>
      <c r="T170" s="111">
        <f t="shared" si="1"/>
        <v>51.208</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62.400000000000006</v>
      </c>
      <c r="S171" s="111"/>
      <c r="T171" s="111">
        <f t="shared" si="1"/>
        <v>53.672000000000004</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64</v>
      </c>
      <c r="S172" s="111"/>
      <c r="T172" s="111">
        <f t="shared" si="1"/>
        <v>56.20000000000001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65.6</v>
      </c>
      <c r="S173" s="111"/>
      <c r="T173" s="111">
        <f t="shared" si="1"/>
        <v>58.79199999999999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67.2</v>
      </c>
      <c r="S174" s="111"/>
      <c r="T174" s="111">
        <f t="shared" si="1"/>
        <v>61.44799999999999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68.8</v>
      </c>
      <c r="S175" s="111"/>
      <c r="T175" s="111">
        <f t="shared" si="1"/>
        <v>64.16799999999999</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70.4</v>
      </c>
      <c r="S176" s="111"/>
      <c r="T176" s="111">
        <f t="shared" si="1"/>
        <v>66.952</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72</v>
      </c>
      <c r="S177" s="111"/>
      <c r="T177" s="111">
        <f t="shared" si="1"/>
        <v>69.80000000000001</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73.60000000000001</v>
      </c>
      <c r="S178" s="111"/>
      <c r="T178" s="111">
        <f t="shared" si="1"/>
        <v>72.712</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75.19999999999999</v>
      </c>
      <c r="S179" s="111"/>
      <c r="T179" s="111">
        <f t="shared" si="1"/>
        <v>75.68799999999999</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76.8</v>
      </c>
      <c r="S180" s="111"/>
      <c r="T180" s="111">
        <f t="shared" si="1"/>
        <v>78.728</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78.4</v>
      </c>
      <c r="S181" s="111"/>
      <c r="T181" s="111">
        <f t="shared" si="1"/>
        <v>81.832</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80</v>
      </c>
      <c r="S182" s="111"/>
      <c r="T182" s="111">
        <f t="shared" si="1"/>
        <v>85</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40">
    <mergeCell ref="H29:H31"/>
    <mergeCell ref="B9:C9"/>
    <mergeCell ref="B46:C46"/>
    <mergeCell ref="B42:C42"/>
    <mergeCell ref="B43:B45"/>
    <mergeCell ref="B10:C10"/>
    <mergeCell ref="E11:E13"/>
    <mergeCell ref="B23:B25"/>
    <mergeCell ref="E23:E25"/>
    <mergeCell ref="E43:E45"/>
    <mergeCell ref="B29:B31"/>
    <mergeCell ref="H11:H13"/>
    <mergeCell ref="B14:B16"/>
    <mergeCell ref="B36:B38"/>
    <mergeCell ref="E36:E38"/>
    <mergeCell ref="H36:H38"/>
    <mergeCell ref="H14:H16"/>
    <mergeCell ref="B17:B19"/>
    <mergeCell ref="E17:E19"/>
    <mergeCell ref="B11:B13"/>
    <mergeCell ref="H26:H28"/>
    <mergeCell ref="G145:G147"/>
    <mergeCell ref="B131:B133"/>
    <mergeCell ref="E131:E133"/>
    <mergeCell ref="H131:H133"/>
    <mergeCell ref="B134:B136"/>
    <mergeCell ref="E134:E136"/>
    <mergeCell ref="H138:H140"/>
    <mergeCell ref="B137:C137"/>
    <mergeCell ref="B138:B140"/>
    <mergeCell ref="E138:E140"/>
    <mergeCell ref="H122:H124"/>
    <mergeCell ref="H134:H136"/>
    <mergeCell ref="H128:H130"/>
    <mergeCell ref="B125:B127"/>
    <mergeCell ref="E125:E127"/>
    <mergeCell ref="H125:H127"/>
    <mergeCell ref="E128:E130"/>
    <mergeCell ref="B128:B130"/>
    <mergeCell ref="B122:B124"/>
    <mergeCell ref="E122:E124"/>
    <mergeCell ref="B116:B118"/>
    <mergeCell ref="E116:E118"/>
    <mergeCell ref="H116:H118"/>
    <mergeCell ref="B119:B121"/>
    <mergeCell ref="E119:E121"/>
    <mergeCell ref="H119:H121"/>
    <mergeCell ref="B110:B112"/>
    <mergeCell ref="E110:E112"/>
    <mergeCell ref="H110:H112"/>
    <mergeCell ref="B113:B115"/>
    <mergeCell ref="E113:E115"/>
    <mergeCell ref="H113:H115"/>
    <mergeCell ref="B106:B108"/>
    <mergeCell ref="E106:E108"/>
    <mergeCell ref="H106:H108"/>
    <mergeCell ref="B109:C109"/>
    <mergeCell ref="B100:B102"/>
    <mergeCell ref="E100:E102"/>
    <mergeCell ref="H100:H102"/>
    <mergeCell ref="B103:B105"/>
    <mergeCell ref="E103:E105"/>
    <mergeCell ref="H103:H105"/>
    <mergeCell ref="B96:C96"/>
    <mergeCell ref="B97:B99"/>
    <mergeCell ref="E97:E99"/>
    <mergeCell ref="H97:H99"/>
    <mergeCell ref="B90:B92"/>
    <mergeCell ref="E90:E92"/>
    <mergeCell ref="H90:H92"/>
    <mergeCell ref="B93:B95"/>
    <mergeCell ref="E93:E95"/>
    <mergeCell ref="H93:H95"/>
    <mergeCell ref="B84:B86"/>
    <mergeCell ref="E84:E86"/>
    <mergeCell ref="H84:H86"/>
    <mergeCell ref="B87:B89"/>
    <mergeCell ref="E87:E89"/>
    <mergeCell ref="H87:H89"/>
    <mergeCell ref="B80:B82"/>
    <mergeCell ref="E80:E82"/>
    <mergeCell ref="H80:H82"/>
    <mergeCell ref="B83:C83"/>
    <mergeCell ref="B76:B78"/>
    <mergeCell ref="E76:E78"/>
    <mergeCell ref="H76:H78"/>
    <mergeCell ref="B79:C79"/>
    <mergeCell ref="B70:B72"/>
    <mergeCell ref="E70:E72"/>
    <mergeCell ref="H70:H72"/>
    <mergeCell ref="B73:B75"/>
    <mergeCell ref="E73:E75"/>
    <mergeCell ref="H73:H75"/>
    <mergeCell ref="B66:B68"/>
    <mergeCell ref="E66:E68"/>
    <mergeCell ref="H66:H68"/>
    <mergeCell ref="B69:C69"/>
    <mergeCell ref="B54:B56"/>
    <mergeCell ref="E54:E56"/>
    <mergeCell ref="H54:H56"/>
    <mergeCell ref="B57:B59"/>
    <mergeCell ref="E57:E59"/>
    <mergeCell ref="H57:H59"/>
    <mergeCell ref="B51:B53"/>
    <mergeCell ref="E51:E53"/>
    <mergeCell ref="H51:H53"/>
    <mergeCell ref="E20:E22"/>
    <mergeCell ref="H20:H22"/>
    <mergeCell ref="B32:C32"/>
    <mergeCell ref="B33:B35"/>
    <mergeCell ref="E33:E35"/>
    <mergeCell ref="H33:H35"/>
    <mergeCell ref="B20:B22"/>
    <mergeCell ref="E14:E16"/>
    <mergeCell ref="H17:H19"/>
    <mergeCell ref="B47:C47"/>
    <mergeCell ref="B39:B41"/>
    <mergeCell ref="E39:E41"/>
    <mergeCell ref="B26:B28"/>
    <mergeCell ref="E26:E28"/>
    <mergeCell ref="H43:H45"/>
    <mergeCell ref="H39:H41"/>
    <mergeCell ref="E29:E31"/>
    <mergeCell ref="B1:B3"/>
    <mergeCell ref="E1:E3"/>
    <mergeCell ref="H1:H3"/>
    <mergeCell ref="B6:C8"/>
    <mergeCell ref="E6:E8"/>
    <mergeCell ref="F6:F8"/>
    <mergeCell ref="H6:H8"/>
    <mergeCell ref="H23:H25"/>
    <mergeCell ref="B63:B65"/>
    <mergeCell ref="E63:E65"/>
    <mergeCell ref="H63:H65"/>
    <mergeCell ref="B60:B62"/>
    <mergeCell ref="E60:E62"/>
    <mergeCell ref="H60:H62"/>
    <mergeCell ref="B48:B50"/>
    <mergeCell ref="E48:E50"/>
    <mergeCell ref="H48:H50"/>
  </mergeCells>
  <conditionalFormatting sqref="E48:E50">
    <cfRule type="cellIs" priority="23" dxfId="8" operator="equal" stopIfTrue="1">
      <formula>2</formula>
    </cfRule>
    <cfRule type="cellIs" priority="24" dxfId="20" operator="equal" stopIfTrue="1">
      <formula>2</formula>
    </cfRule>
    <cfRule type="cellIs" priority="25" dxfId="19" operator="equal" stopIfTrue="1">
      <formula>2</formula>
    </cfRule>
    <cfRule type="cellIs" priority="26" dxfId="18" operator="equal" stopIfTrue="1">
      <formula>2</formula>
    </cfRule>
  </conditionalFormatting>
  <conditionalFormatting sqref="E84:E95 H84:H95 E97:E108 H97:H108 H110:H121 E110:E121 E138:E140 H138:H140 E70:E75 H70:H75 H80:H82 E80:E82 E29:E31 H29:H31 H11:H22 E11:E22 E66:E68 H66:H68 H48:H59 E48:E59">
    <cfRule type="cellIs" priority="22" dxfId="8" operator="equal" stopIfTrue="1">
      <formula>2</formula>
    </cfRule>
  </conditionalFormatting>
  <conditionalFormatting sqref="C141">
    <cfRule type="expression" priority="21" dxfId="8" stopIfTrue="1">
      <formula>$E$141&gt;$P$142</formula>
    </cfRule>
  </conditionalFormatting>
  <conditionalFormatting sqref="E1:E3 H1:H3">
    <cfRule type="cellIs" priority="20" dxfId="3" operator="equal" stopIfTrue="1">
      <formula>2</formula>
    </cfRule>
  </conditionalFormatting>
  <conditionalFormatting sqref="F141">
    <cfRule type="expression" priority="27" dxfId="8" stopIfTrue="1">
      <formula>$H$141&gt;$P$142</formula>
    </cfRule>
  </conditionalFormatting>
  <conditionalFormatting sqref="E122:E124 H122:H124">
    <cfRule type="cellIs" priority="16" dxfId="3" operator="equal" stopIfTrue="1">
      <formula>2</formula>
    </cfRule>
  </conditionalFormatting>
  <conditionalFormatting sqref="E131:E133 H131:H133">
    <cfRule type="cellIs" priority="15" dxfId="3" operator="equal" stopIfTrue="1">
      <formula>2</formula>
    </cfRule>
  </conditionalFormatting>
  <conditionalFormatting sqref="E128:E130 H128:H130">
    <cfRule type="cellIs" priority="14" dxfId="3" operator="equal" stopIfTrue="1">
      <formula>2</formula>
    </cfRule>
  </conditionalFormatting>
  <conditionalFormatting sqref="E125:E127 H125:H127">
    <cfRule type="cellIs" priority="13" dxfId="3" operator="equal" stopIfTrue="1">
      <formula>2</formula>
    </cfRule>
  </conditionalFormatting>
  <conditionalFormatting sqref="E134:E137 H134:H137">
    <cfRule type="cellIs" priority="12" dxfId="3" operator="equal" stopIfTrue="1">
      <formula>2</formula>
    </cfRule>
  </conditionalFormatting>
  <conditionalFormatting sqref="H76:H79 E76:E79">
    <cfRule type="cellIs" priority="11" dxfId="8" operator="equal" stopIfTrue="1">
      <formula>2</formula>
    </cfRule>
  </conditionalFormatting>
  <conditionalFormatting sqref="E11:E13">
    <cfRule type="cellIs" priority="7" dxfId="8" operator="equal" stopIfTrue="1">
      <formula>2</formula>
    </cfRule>
    <cfRule type="cellIs" priority="8" dxfId="20" operator="equal" stopIfTrue="1">
      <formula>2</formula>
    </cfRule>
    <cfRule type="cellIs" priority="9" dxfId="19" operator="equal" stopIfTrue="1">
      <formula>2</formula>
    </cfRule>
    <cfRule type="cellIs" priority="10" dxfId="18" operator="equal" stopIfTrue="1">
      <formula>2</formula>
    </cfRule>
  </conditionalFormatting>
  <conditionalFormatting sqref="E33:E38 H33:H38 H43:H45 E43:E45">
    <cfRule type="cellIs" priority="6" dxfId="8" operator="equal" stopIfTrue="1">
      <formula>2</formula>
    </cfRule>
  </conditionalFormatting>
  <conditionalFormatting sqref="H39:H42 E39:E42">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63:E65 H63:H65">
    <cfRule type="cellIs" priority="2" dxfId="3" operator="equal" stopIfTrue="1">
      <formula>2</formula>
    </cfRule>
  </conditionalFormatting>
  <conditionalFormatting sqref="E60:E62 H60:H62">
    <cfRule type="cellIs" priority="1" dxfId="3" operator="equal" stopIfTrue="1">
      <formula>2</formula>
    </cfRule>
  </conditionalFormatting>
  <conditionalFormatting sqref="E143">
    <cfRule type="cellIs" priority="18" dxfId="0" operator="notEqual" stopIfTrue="1">
      <formula>0</formula>
    </cfRule>
    <cfRule type="cellIs" priority="19" dxfId="0" operator="notEqual" stopIfTrue="1">
      <formula>0</formula>
    </cfRule>
  </conditionalFormatting>
  <conditionalFormatting sqref="H143">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AA183"/>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141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22.5" customHeight="1" thickBot="1">
      <c r="B9" s="172" t="s">
        <v>144</v>
      </c>
      <c r="C9" s="173"/>
      <c r="D9" s="73"/>
      <c r="E9" s="74"/>
      <c r="F9" s="24" t="s">
        <v>20</v>
      </c>
      <c r="G9" s="73"/>
      <c r="H9" s="75"/>
    </row>
    <row r="10" spans="2:8" ht="13.5" thickBot="1">
      <c r="B10" s="170" t="s">
        <v>18</v>
      </c>
      <c r="C10" s="171"/>
      <c r="D10" s="67"/>
      <c r="E10" s="28"/>
      <c r="F10" s="76"/>
      <c r="G10" s="67"/>
      <c r="H10" s="29"/>
    </row>
    <row r="11" spans="1:8" ht="12.75">
      <c r="A11" s="72" t="s">
        <v>129</v>
      </c>
      <c r="B11" s="128" t="s">
        <v>138</v>
      </c>
      <c r="C11" s="7" t="s">
        <v>310</v>
      </c>
      <c r="D11" s="26"/>
      <c r="E11" s="139">
        <f>IF(D13&lt;&gt;"",2,IF(D12&lt;&gt;"",1,0))</f>
        <v>0</v>
      </c>
      <c r="F11" s="10"/>
      <c r="G11" s="26"/>
      <c r="H11" s="137">
        <f>IF(G13&lt;&gt;"",2,IF(G12&lt;&gt;"",1,0))</f>
        <v>0</v>
      </c>
    </row>
    <row r="12" spans="2:8" ht="12.75">
      <c r="B12" s="129"/>
      <c r="C12" s="10" t="s">
        <v>41</v>
      </c>
      <c r="D12" s="11"/>
      <c r="E12" s="132"/>
      <c r="F12" s="10"/>
      <c r="G12" s="11"/>
      <c r="H12" s="135"/>
    </row>
    <row r="13" spans="2:8" ht="13.5" thickBot="1">
      <c r="B13" s="130"/>
      <c r="C13" s="12" t="s">
        <v>42</v>
      </c>
      <c r="D13" s="13"/>
      <c r="E13" s="133"/>
      <c r="F13" s="68"/>
      <c r="G13" s="13"/>
      <c r="H13" s="136"/>
    </row>
    <row r="14" spans="1:8" ht="12.75">
      <c r="A14" s="72" t="s">
        <v>129</v>
      </c>
      <c r="B14" s="129" t="s">
        <v>22</v>
      </c>
      <c r="C14" s="10" t="s">
        <v>43</v>
      </c>
      <c r="D14" s="26"/>
      <c r="E14" s="139">
        <f>IF(D16&lt;&gt;"",2,IF(D15&lt;&gt;"",1,0))</f>
        <v>0</v>
      </c>
      <c r="F14" s="10"/>
      <c r="G14" s="8"/>
      <c r="H14" s="134">
        <f>IF(G16&lt;&gt;"",2,IF(G15&lt;&gt;"",1,0))</f>
        <v>0</v>
      </c>
    </row>
    <row r="15" spans="2:8" ht="12.75">
      <c r="B15" s="129"/>
      <c r="C15" s="10" t="s">
        <v>44</v>
      </c>
      <c r="D15" s="11"/>
      <c r="E15" s="132"/>
      <c r="F15" s="10"/>
      <c r="G15" s="11"/>
      <c r="H15" s="135"/>
    </row>
    <row r="16" spans="2:8" ht="13.5" thickBot="1">
      <c r="B16" s="129"/>
      <c r="C16" s="10" t="s">
        <v>90</v>
      </c>
      <c r="D16" s="11"/>
      <c r="E16" s="132"/>
      <c r="F16" s="69"/>
      <c r="G16" s="13"/>
      <c r="H16" s="136"/>
    </row>
    <row r="17" spans="1:8" ht="12.75">
      <c r="A17" s="72" t="s">
        <v>129</v>
      </c>
      <c r="B17" s="128" t="s">
        <v>24</v>
      </c>
      <c r="C17" s="7" t="s">
        <v>51</v>
      </c>
      <c r="D17" s="8"/>
      <c r="E17" s="131">
        <f>IF(D19&lt;&gt;"",2,IF(D18&lt;&gt;"",1,0))</f>
        <v>0</v>
      </c>
      <c r="F17" s="7"/>
      <c r="G17" s="26"/>
      <c r="H17" s="137">
        <f>IF(G19&lt;&gt;"",2,IF(G18&lt;&gt;"",1,0))</f>
        <v>0</v>
      </c>
    </row>
    <row r="18" spans="2:8" ht="12.75">
      <c r="B18" s="129"/>
      <c r="C18" s="10" t="s">
        <v>52</v>
      </c>
      <c r="D18" s="11"/>
      <c r="E18" s="132"/>
      <c r="F18" s="10"/>
      <c r="G18" s="11"/>
      <c r="H18" s="135"/>
    </row>
    <row r="19" spans="2:8" ht="13.5" thickBot="1">
      <c r="B19" s="130"/>
      <c r="C19" s="12" t="s">
        <v>53</v>
      </c>
      <c r="D19" s="13"/>
      <c r="E19" s="133"/>
      <c r="F19" s="68"/>
      <c r="G19" s="11"/>
      <c r="H19" s="135"/>
    </row>
    <row r="20" spans="1:8" ht="12.75">
      <c r="A20" s="72" t="s">
        <v>129</v>
      </c>
      <c r="B20" s="154" t="s">
        <v>25</v>
      </c>
      <c r="C20" s="10" t="s">
        <v>181</v>
      </c>
      <c r="D20" s="26"/>
      <c r="E20" s="139">
        <f>IF(D22&lt;&gt;"",2,IF(D21&lt;&gt;"",1,0))</f>
        <v>0</v>
      </c>
      <c r="F20" s="10"/>
      <c r="G20" s="8"/>
      <c r="H20" s="134">
        <f>IF(G22&lt;&gt;"",2,IF(G21&lt;&gt;"",1,0))</f>
        <v>0</v>
      </c>
    </row>
    <row r="21" spans="2:8" ht="12.75">
      <c r="B21" s="154"/>
      <c r="C21" s="10" t="s">
        <v>182</v>
      </c>
      <c r="D21" s="11"/>
      <c r="E21" s="132"/>
      <c r="F21" s="10"/>
      <c r="G21" s="11"/>
      <c r="H21" s="135"/>
    </row>
    <row r="22" spans="2:8" ht="13.5" thickBot="1">
      <c r="B22" s="154"/>
      <c r="C22" s="10" t="s">
        <v>292</v>
      </c>
      <c r="D22" s="11"/>
      <c r="E22" s="132"/>
      <c r="F22" s="69"/>
      <c r="G22" s="13"/>
      <c r="H22" s="136"/>
    </row>
    <row r="23" spans="1:8" ht="12.75">
      <c r="A23" s="72" t="s">
        <v>129</v>
      </c>
      <c r="B23" s="128" t="s">
        <v>301</v>
      </c>
      <c r="C23" s="7" t="s">
        <v>303</v>
      </c>
      <c r="D23" s="8"/>
      <c r="E23" s="131">
        <f>IF(D25&lt;&gt;"",2,IF(D24&lt;&gt;"",1,0))</f>
        <v>0</v>
      </c>
      <c r="F23" s="7"/>
      <c r="G23" s="8"/>
      <c r="H23" s="134">
        <f>IF(G25&lt;&gt;"",2,IF(G24&lt;&gt;"",1,0))</f>
        <v>0</v>
      </c>
    </row>
    <row r="24" spans="2:8" ht="22.5">
      <c r="B24" s="129"/>
      <c r="C24" s="10" t="s">
        <v>304</v>
      </c>
      <c r="D24" s="11"/>
      <c r="E24" s="132"/>
      <c r="F24" s="10"/>
      <c r="G24" s="11"/>
      <c r="H24" s="135"/>
    </row>
    <row r="25" spans="2:8" ht="23.25" thickBot="1">
      <c r="B25" s="130"/>
      <c r="C25" s="12" t="s">
        <v>305</v>
      </c>
      <c r="D25" s="13"/>
      <c r="E25" s="133"/>
      <c r="F25" s="14"/>
      <c r="G25" s="13"/>
      <c r="H25" s="136"/>
    </row>
    <row r="26" spans="1:8" ht="12.75">
      <c r="A26" s="72" t="s">
        <v>129</v>
      </c>
      <c r="B26" s="128" t="s">
        <v>302</v>
      </c>
      <c r="C26" s="7" t="s">
        <v>306</v>
      </c>
      <c r="D26" s="8"/>
      <c r="E26" s="131">
        <f>IF(D28&lt;&gt;"",2,IF(D27&lt;&gt;"",1,0))</f>
        <v>0</v>
      </c>
      <c r="F26" s="7"/>
      <c r="G26" s="8"/>
      <c r="H26" s="134">
        <f>IF(G28&lt;&gt;"",2,IF(G27&lt;&gt;"",1,0))</f>
        <v>0</v>
      </c>
    </row>
    <row r="27" spans="2:8" ht="12.75">
      <c r="B27" s="129"/>
      <c r="C27" s="10" t="s">
        <v>308</v>
      </c>
      <c r="D27" s="11"/>
      <c r="E27" s="132"/>
      <c r="F27" s="10"/>
      <c r="G27" s="11"/>
      <c r="H27" s="135"/>
    </row>
    <row r="28" spans="2:8" ht="13.5" thickBot="1">
      <c r="B28" s="130"/>
      <c r="C28" s="12" t="s">
        <v>307</v>
      </c>
      <c r="D28" s="13"/>
      <c r="E28" s="133"/>
      <c r="F28" s="14"/>
      <c r="G28" s="13"/>
      <c r="H28" s="136"/>
    </row>
    <row r="29" spans="1:8" ht="12.75">
      <c r="A29" s="72" t="s">
        <v>129</v>
      </c>
      <c r="B29" s="128" t="s">
        <v>26</v>
      </c>
      <c r="C29" s="7" t="s">
        <v>55</v>
      </c>
      <c r="D29" s="8"/>
      <c r="E29" s="131">
        <f>IF(D31&lt;&gt;"",2,IF(D30&lt;&gt;"",1,0))</f>
        <v>0</v>
      </c>
      <c r="F29" s="7"/>
      <c r="G29" s="26"/>
      <c r="H29" s="137">
        <f>IF(G31&lt;&gt;"",2,IF(G30&lt;&gt;"",1,0))</f>
        <v>0</v>
      </c>
    </row>
    <row r="30" spans="2:8" ht="12.75">
      <c r="B30" s="129"/>
      <c r="C30" s="2" t="s">
        <v>93</v>
      </c>
      <c r="D30" s="11"/>
      <c r="E30" s="132"/>
      <c r="F30" s="10"/>
      <c r="G30" s="11"/>
      <c r="H30" s="135"/>
    </row>
    <row r="31" spans="2:8" ht="13.5" thickBot="1">
      <c r="B31" s="130"/>
      <c r="C31" s="12" t="s">
        <v>94</v>
      </c>
      <c r="D31" s="13"/>
      <c r="E31" s="133"/>
      <c r="F31" s="68"/>
      <c r="G31" s="11"/>
      <c r="H31" s="135"/>
    </row>
    <row r="32" spans="2:8" ht="13.5" thickBot="1">
      <c r="B32" s="168" t="s">
        <v>19</v>
      </c>
      <c r="C32" s="169"/>
      <c r="D32" s="67"/>
      <c r="E32" s="62"/>
      <c r="F32" s="62"/>
      <c r="G32" s="27"/>
      <c r="H32" s="29"/>
    </row>
    <row r="33" spans="1:8" ht="12.75" customHeight="1">
      <c r="A33" s="72" t="s">
        <v>129</v>
      </c>
      <c r="B33" s="129" t="s">
        <v>28</v>
      </c>
      <c r="C33" s="10" t="s">
        <v>57</v>
      </c>
      <c r="D33" s="26"/>
      <c r="E33" s="139">
        <f>IF(D35&lt;&gt;"",2,IF(D34&lt;&gt;"",1,0))</f>
        <v>0</v>
      </c>
      <c r="F33" s="10"/>
      <c r="G33" s="26"/>
      <c r="H33" s="137">
        <f>IF(G35&lt;&gt;"",2,IF(G34&lt;&gt;"",1,0))</f>
        <v>0</v>
      </c>
    </row>
    <row r="34" spans="2:8" ht="12.75">
      <c r="B34" s="129"/>
      <c r="C34" s="10" t="s">
        <v>58</v>
      </c>
      <c r="D34" s="11"/>
      <c r="E34" s="132"/>
      <c r="F34" s="10"/>
      <c r="G34" s="11"/>
      <c r="H34" s="135"/>
    </row>
    <row r="35" spans="2:8" ht="13.5" thickBot="1">
      <c r="B35" s="129"/>
      <c r="C35" s="10" t="s">
        <v>59</v>
      </c>
      <c r="D35" s="11"/>
      <c r="E35" s="132"/>
      <c r="F35" s="69"/>
      <c r="G35" s="11"/>
      <c r="H35" s="135"/>
    </row>
    <row r="36" spans="1:8" ht="12.75">
      <c r="A36" s="72" t="s">
        <v>129</v>
      </c>
      <c r="B36" s="128" t="s">
        <v>29</v>
      </c>
      <c r="C36" s="7" t="s">
        <v>60</v>
      </c>
      <c r="D36" s="8"/>
      <c r="E36" s="131">
        <f>IF(D38&lt;&gt;"",2,IF(D37&lt;&gt;"",1,0))</f>
        <v>0</v>
      </c>
      <c r="F36" s="7"/>
      <c r="G36" s="8"/>
      <c r="H36" s="134">
        <f>IF(G38&lt;&gt;"",2,IF(G37&lt;&gt;"",1,0))</f>
        <v>0</v>
      </c>
    </row>
    <row r="37" spans="2:8" ht="12.75">
      <c r="B37" s="129"/>
      <c r="C37" s="10" t="s">
        <v>61</v>
      </c>
      <c r="D37" s="11"/>
      <c r="E37" s="132"/>
      <c r="F37" s="10"/>
      <c r="G37" s="11"/>
      <c r="H37" s="135"/>
    </row>
    <row r="38" spans="2:8" ht="13.5" thickBot="1">
      <c r="B38" s="130"/>
      <c r="C38" s="12" t="s">
        <v>62</v>
      </c>
      <c r="D38" s="13"/>
      <c r="E38" s="133"/>
      <c r="F38" s="68"/>
      <c r="G38" s="13"/>
      <c r="H38" s="136"/>
    </row>
    <row r="39" spans="1:8" ht="12.75">
      <c r="A39" s="72" t="s">
        <v>129</v>
      </c>
      <c r="B39" s="154" t="s">
        <v>30</v>
      </c>
      <c r="C39" s="2" t="s">
        <v>148</v>
      </c>
      <c r="D39" s="26"/>
      <c r="E39" s="139">
        <f>IF(D41&lt;&gt;"",2,IF(D40&lt;&gt;"",1,0))</f>
        <v>0</v>
      </c>
      <c r="F39" s="10"/>
      <c r="G39" s="26"/>
      <c r="H39" s="137">
        <f>IF(G41&lt;&gt;"",2,IF(G40&lt;&gt;"",1,0))</f>
        <v>0</v>
      </c>
    </row>
    <row r="40" spans="2:8" ht="22.5" customHeight="1">
      <c r="B40" s="154"/>
      <c r="C40" s="2" t="s">
        <v>149</v>
      </c>
      <c r="D40" s="11"/>
      <c r="E40" s="132"/>
      <c r="F40" s="10"/>
      <c r="G40" s="11"/>
      <c r="H40" s="135"/>
    </row>
    <row r="41" spans="2:8" ht="13.5" thickBot="1">
      <c r="B41" s="154"/>
      <c r="C41" s="2" t="s">
        <v>150</v>
      </c>
      <c r="D41" s="32"/>
      <c r="E41" s="140"/>
      <c r="F41" s="69"/>
      <c r="G41" s="32"/>
      <c r="H41" s="141"/>
    </row>
    <row r="42" spans="2:8" ht="13.5" thickBot="1">
      <c r="B42" s="142" t="s">
        <v>140</v>
      </c>
      <c r="C42" s="143"/>
      <c r="D42" s="63"/>
      <c r="E42" s="64"/>
      <c r="F42" s="43"/>
      <c r="G42" s="63"/>
      <c r="H42" s="66"/>
    </row>
    <row r="43" spans="1:8" ht="12.75">
      <c r="A43" s="72" t="s">
        <v>129</v>
      </c>
      <c r="B43" s="154" t="s">
        <v>27</v>
      </c>
      <c r="C43" s="2" t="s">
        <v>146</v>
      </c>
      <c r="D43" s="26"/>
      <c r="E43" s="139">
        <f>IF(D45&lt;&gt;"",2,IF(D44&lt;&gt;"",1,0))</f>
        <v>0</v>
      </c>
      <c r="F43" s="10"/>
      <c r="G43" s="26"/>
      <c r="H43" s="137">
        <f>IF(G45&lt;&gt;"",2,IF(G44&lt;&gt;"",1,0))</f>
        <v>0</v>
      </c>
    </row>
    <row r="44" spans="2:8" ht="12.75">
      <c r="B44" s="154"/>
      <c r="C44" s="2" t="s">
        <v>147</v>
      </c>
      <c r="D44" s="11"/>
      <c r="E44" s="132"/>
      <c r="F44" s="10"/>
      <c r="G44" s="11"/>
      <c r="H44" s="135"/>
    </row>
    <row r="45" spans="2:8" ht="13.5" thickBot="1">
      <c r="B45" s="154"/>
      <c r="C45" s="2" t="s">
        <v>56</v>
      </c>
      <c r="D45" s="32"/>
      <c r="E45" s="140"/>
      <c r="F45" s="69"/>
      <c r="G45" s="32"/>
      <c r="H45" s="141"/>
    </row>
    <row r="46" spans="2:8" ht="16.5" thickBot="1">
      <c r="B46" s="172" t="s">
        <v>151</v>
      </c>
      <c r="C46" s="174"/>
      <c r="D46" s="77"/>
      <c r="E46" s="78"/>
      <c r="F46" s="79"/>
      <c r="G46" s="77"/>
      <c r="H46" s="80"/>
    </row>
    <row r="47" spans="2:8" ht="12.75" customHeight="1" thickBot="1">
      <c r="B47" s="170" t="s">
        <v>18</v>
      </c>
      <c r="C47" s="171"/>
      <c r="D47" s="67"/>
      <c r="E47" s="28"/>
      <c r="F47" s="76"/>
      <c r="G47" s="67"/>
      <c r="H47" s="29"/>
    </row>
    <row r="48" spans="1:8" ht="12.75">
      <c r="A48" s="72" t="s">
        <v>129</v>
      </c>
      <c r="B48" s="129" t="s">
        <v>138</v>
      </c>
      <c r="C48" s="7" t="s">
        <v>310</v>
      </c>
      <c r="D48" s="26"/>
      <c r="E48" s="139">
        <f>IF(D50&lt;&gt;"",2,IF(D49&lt;&gt;"",1,0))</f>
        <v>0</v>
      </c>
      <c r="F48" s="10"/>
      <c r="G48" s="26"/>
      <c r="H48" s="137">
        <f>IF(G50&lt;&gt;"",2,IF(G49&lt;&gt;"",1,0))</f>
        <v>0</v>
      </c>
    </row>
    <row r="49" spans="2:8" ht="12.75">
      <c r="B49" s="129"/>
      <c r="C49" s="10" t="s">
        <v>41</v>
      </c>
      <c r="D49" s="11"/>
      <c r="E49" s="132"/>
      <c r="F49" s="10"/>
      <c r="G49" s="11"/>
      <c r="H49" s="135"/>
    </row>
    <row r="50" spans="2:8" ht="13.5" thickBot="1">
      <c r="B50" s="130"/>
      <c r="C50" s="12" t="s">
        <v>42</v>
      </c>
      <c r="D50" s="13"/>
      <c r="E50" s="133"/>
      <c r="F50" s="68"/>
      <c r="G50" s="13"/>
      <c r="H50" s="136"/>
    </row>
    <row r="51" spans="1:8" ht="12.75">
      <c r="A51" s="72" t="s">
        <v>129</v>
      </c>
      <c r="B51" s="129" t="s">
        <v>22</v>
      </c>
      <c r="C51" s="10" t="s">
        <v>43</v>
      </c>
      <c r="D51" s="26"/>
      <c r="E51" s="139">
        <f>IF(D53&lt;&gt;"",2,IF(D52&lt;&gt;"",1,0))</f>
        <v>0</v>
      </c>
      <c r="F51" s="10"/>
      <c r="G51" s="8"/>
      <c r="H51" s="134">
        <f>IF(G53&lt;&gt;"",2,IF(G52&lt;&gt;"",1,0))</f>
        <v>0</v>
      </c>
    </row>
    <row r="52" spans="2:8" ht="12.75">
      <c r="B52" s="129"/>
      <c r="C52" s="10" t="s">
        <v>44</v>
      </c>
      <c r="D52" s="11"/>
      <c r="E52" s="132"/>
      <c r="F52" s="10"/>
      <c r="G52" s="11"/>
      <c r="H52" s="135"/>
    </row>
    <row r="53" spans="2:8" ht="13.5" thickBot="1">
      <c r="B53" s="129"/>
      <c r="C53" s="10" t="s">
        <v>90</v>
      </c>
      <c r="D53" s="11"/>
      <c r="E53" s="132"/>
      <c r="F53" s="69"/>
      <c r="G53" s="13"/>
      <c r="H53" s="136"/>
    </row>
    <row r="54" spans="1:8" ht="12.75">
      <c r="A54" s="72" t="s">
        <v>129</v>
      </c>
      <c r="B54" s="128" t="s">
        <v>24</v>
      </c>
      <c r="C54" s="7" t="s">
        <v>51</v>
      </c>
      <c r="D54" s="8"/>
      <c r="E54" s="131">
        <f>IF(D56&lt;&gt;"",2,IF(D55&lt;&gt;"",1,0))</f>
        <v>0</v>
      </c>
      <c r="F54" s="7"/>
      <c r="G54" s="26"/>
      <c r="H54" s="137">
        <f>IF(G56&lt;&gt;"",2,IF(G55&lt;&gt;"",1,0))</f>
        <v>0</v>
      </c>
    </row>
    <row r="55" spans="2:8" ht="12.75">
      <c r="B55" s="129"/>
      <c r="C55" s="10" t="s">
        <v>52</v>
      </c>
      <c r="D55" s="11"/>
      <c r="E55" s="132"/>
      <c r="F55" s="10"/>
      <c r="G55" s="11"/>
      <c r="H55" s="135"/>
    </row>
    <row r="56" spans="2:8" ht="13.5" thickBot="1">
      <c r="B56" s="130"/>
      <c r="C56" s="12" t="s">
        <v>53</v>
      </c>
      <c r="D56" s="13"/>
      <c r="E56" s="133"/>
      <c r="F56" s="68"/>
      <c r="G56" s="11"/>
      <c r="H56" s="135"/>
    </row>
    <row r="57" spans="1:8" ht="12.75">
      <c r="A57" s="72" t="s">
        <v>129</v>
      </c>
      <c r="B57" s="154" t="s">
        <v>25</v>
      </c>
      <c r="C57" s="2" t="s">
        <v>145</v>
      </c>
      <c r="D57" s="26"/>
      <c r="E57" s="139">
        <f>IF(D59&lt;&gt;"",2,IF(D58&lt;&gt;"",1,0))</f>
        <v>0</v>
      </c>
      <c r="F57" s="10"/>
      <c r="G57" s="8"/>
      <c r="H57" s="134">
        <f>IF(G59&lt;&gt;"",2,IF(G58&lt;&gt;"",1,0))</f>
        <v>0</v>
      </c>
    </row>
    <row r="58" spans="2:8" ht="12.75">
      <c r="B58" s="154"/>
      <c r="C58" s="2" t="s">
        <v>152</v>
      </c>
      <c r="D58" s="11"/>
      <c r="E58" s="132"/>
      <c r="F58" s="10"/>
      <c r="G58" s="11"/>
      <c r="H58" s="135"/>
    </row>
    <row r="59" spans="2:8" ht="13.5" thickBot="1">
      <c r="B59" s="154"/>
      <c r="C59" s="2" t="s">
        <v>153</v>
      </c>
      <c r="D59" s="11"/>
      <c r="E59" s="132"/>
      <c r="F59" s="69"/>
      <c r="G59" s="13"/>
      <c r="H59" s="136"/>
    </row>
    <row r="60" spans="1:8" ht="12.75">
      <c r="A60" s="72" t="s">
        <v>129</v>
      </c>
      <c r="B60" s="128" t="s">
        <v>301</v>
      </c>
      <c r="C60" s="7" t="s">
        <v>303</v>
      </c>
      <c r="D60" s="8"/>
      <c r="E60" s="131">
        <f>IF(D62&lt;&gt;"",2,IF(D61&lt;&gt;"",1,0))</f>
        <v>0</v>
      </c>
      <c r="F60" s="7"/>
      <c r="G60" s="8"/>
      <c r="H60" s="134">
        <f>IF(G62&lt;&gt;"",2,IF(G61&lt;&gt;"",1,0))</f>
        <v>0</v>
      </c>
    </row>
    <row r="61" spans="2:8" ht="22.5">
      <c r="B61" s="129"/>
      <c r="C61" s="10" t="s">
        <v>304</v>
      </c>
      <c r="D61" s="11"/>
      <c r="E61" s="132"/>
      <c r="F61" s="10"/>
      <c r="G61" s="11"/>
      <c r="H61" s="135"/>
    </row>
    <row r="62" spans="2:8" ht="23.25" thickBot="1">
      <c r="B62" s="130"/>
      <c r="C62" s="12" t="s">
        <v>305</v>
      </c>
      <c r="D62" s="13"/>
      <c r="E62" s="133"/>
      <c r="F62" s="14"/>
      <c r="G62" s="13"/>
      <c r="H62" s="136"/>
    </row>
    <row r="63" spans="1:8" ht="12.75">
      <c r="A63" s="72" t="s">
        <v>129</v>
      </c>
      <c r="B63" s="128" t="s">
        <v>302</v>
      </c>
      <c r="C63" s="7" t="s">
        <v>306</v>
      </c>
      <c r="D63" s="8"/>
      <c r="E63" s="131">
        <f>IF(D65&lt;&gt;"",2,IF(D64&lt;&gt;"",1,0))</f>
        <v>0</v>
      </c>
      <c r="F63" s="7"/>
      <c r="G63" s="8"/>
      <c r="H63" s="134">
        <f>IF(G65&lt;&gt;"",2,IF(G64&lt;&gt;"",1,0))</f>
        <v>0</v>
      </c>
    </row>
    <row r="64" spans="2:8" ht="12.75">
      <c r="B64" s="129"/>
      <c r="C64" s="10" t="s">
        <v>308</v>
      </c>
      <c r="D64" s="11"/>
      <c r="E64" s="132"/>
      <c r="F64" s="10"/>
      <c r="G64" s="11"/>
      <c r="H64" s="135"/>
    </row>
    <row r="65" spans="1:27" s="5" customFormat="1" ht="13.5" thickBot="1">
      <c r="A65" s="72"/>
      <c r="B65" s="130"/>
      <c r="C65" s="12" t="s">
        <v>307</v>
      </c>
      <c r="D65" s="13"/>
      <c r="E65" s="133"/>
      <c r="F65" s="14"/>
      <c r="G65" s="13"/>
      <c r="H65" s="136"/>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28" t="s">
        <v>26</v>
      </c>
      <c r="C66" s="7" t="s">
        <v>55</v>
      </c>
      <c r="D66" s="8"/>
      <c r="E66" s="131">
        <f>IF(D68&lt;&gt;"",2,IF(D67&lt;&gt;"",1,0))</f>
        <v>0</v>
      </c>
      <c r="F66" s="7"/>
      <c r="G66" s="26"/>
      <c r="H66" s="137">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2.75">
      <c r="A67" s="72"/>
      <c r="B67" s="129"/>
      <c r="C67" s="2" t="s">
        <v>93</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0"/>
      <c r="C68" s="12" t="s">
        <v>94</v>
      </c>
      <c r="D68" s="13"/>
      <c r="E68" s="133"/>
      <c r="F68" s="68"/>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3.5" thickBot="1">
      <c r="A69" s="72"/>
      <c r="B69" s="168" t="s">
        <v>19</v>
      </c>
      <c r="C69" s="169"/>
      <c r="D69" s="67"/>
      <c r="E69" s="62"/>
      <c r="F69" s="62"/>
      <c r="G69" s="27"/>
      <c r="H69" s="29"/>
      <c r="I69" s="9"/>
      <c r="J69" s="4"/>
      <c r="K69" s="4"/>
      <c r="L69" s="111"/>
      <c r="M69" s="111"/>
      <c r="N69" s="111"/>
      <c r="O69" s="111"/>
      <c r="P69" s="111"/>
      <c r="Q69" s="111"/>
      <c r="R69" s="111"/>
      <c r="S69" s="111"/>
      <c r="T69" s="111"/>
      <c r="U69" s="111"/>
      <c r="V69" s="111"/>
      <c r="W69" s="111"/>
      <c r="X69" s="111"/>
      <c r="Y69" s="111"/>
      <c r="Z69" s="111"/>
      <c r="AA69" s="111"/>
    </row>
    <row r="70" spans="1:27" s="5" customFormat="1" ht="12.75">
      <c r="A70" s="72" t="s">
        <v>129</v>
      </c>
      <c r="B70" s="154" t="s">
        <v>28</v>
      </c>
      <c r="C70" s="2" t="s">
        <v>154</v>
      </c>
      <c r="D70" s="26"/>
      <c r="E70" s="139">
        <f>IF(D72&lt;&gt;"",2,IF(D71&lt;&gt;"",1,0))</f>
        <v>0</v>
      </c>
      <c r="F70" s="10"/>
      <c r="G70" s="26"/>
      <c r="H70" s="137">
        <f>IF(G72&lt;&gt;"",2,IF(G71&lt;&gt;"",1,0))</f>
        <v>0</v>
      </c>
      <c r="I70" s="9"/>
      <c r="J70" s="4"/>
      <c r="K70" s="4"/>
      <c r="L70" s="111"/>
      <c r="M70" s="111"/>
      <c r="N70" s="111"/>
      <c r="O70" s="111"/>
      <c r="P70" s="111"/>
      <c r="Q70" s="111"/>
      <c r="R70" s="111"/>
      <c r="S70" s="111"/>
      <c r="T70" s="111"/>
      <c r="U70" s="111"/>
      <c r="V70" s="111"/>
      <c r="W70" s="111"/>
      <c r="X70" s="111"/>
      <c r="Y70" s="111"/>
      <c r="Z70" s="111"/>
      <c r="AA70" s="111"/>
    </row>
    <row r="71" spans="1:27" s="5" customFormat="1" ht="12.75">
      <c r="A71" s="72"/>
      <c r="B71" s="154"/>
      <c r="C71" s="2" t="s">
        <v>155</v>
      </c>
      <c r="D71" s="11"/>
      <c r="E71" s="132"/>
      <c r="F71" s="10"/>
      <c r="G71" s="11"/>
      <c r="H71" s="135"/>
      <c r="I71" s="9"/>
      <c r="J71" s="4"/>
      <c r="K71" s="4"/>
      <c r="L71" s="111"/>
      <c r="M71" s="111"/>
      <c r="N71" s="111"/>
      <c r="O71" s="111"/>
      <c r="P71" s="111"/>
      <c r="Q71" s="111"/>
      <c r="R71" s="111"/>
      <c r="S71" s="111"/>
      <c r="T71" s="111"/>
      <c r="U71" s="111"/>
      <c r="V71" s="111"/>
      <c r="W71" s="111"/>
      <c r="X71" s="111"/>
      <c r="Y71" s="111"/>
      <c r="Z71" s="111"/>
      <c r="AA71" s="111"/>
    </row>
    <row r="72" spans="1:27" s="5" customFormat="1" ht="13.5" thickBot="1">
      <c r="A72" s="72"/>
      <c r="B72" s="154"/>
      <c r="C72" s="2" t="s">
        <v>156</v>
      </c>
      <c r="D72" s="11"/>
      <c r="E72" s="132"/>
      <c r="F72" s="69"/>
      <c r="G72" s="11"/>
      <c r="H72" s="135"/>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t="s">
        <v>129</v>
      </c>
      <c r="B73" s="128" t="s">
        <v>29</v>
      </c>
      <c r="C73" s="7" t="s">
        <v>157</v>
      </c>
      <c r="D73" s="8"/>
      <c r="E73" s="131">
        <f>IF(D75&lt;&gt;"",2,IF(D74&lt;&gt;"",1,0))</f>
        <v>0</v>
      </c>
      <c r="F73" s="7"/>
      <c r="G73" s="8"/>
      <c r="H73" s="134">
        <f>IF(G75&lt;&gt;"",2,IF(G74&lt;&gt;"",1,0))</f>
        <v>0</v>
      </c>
      <c r="I73" s="9"/>
      <c r="J73" s="4"/>
      <c r="K73" s="4"/>
      <c r="L73" s="111"/>
      <c r="M73" s="111"/>
      <c r="N73" s="111"/>
      <c r="O73" s="111"/>
      <c r="P73" s="111"/>
      <c r="Q73" s="111"/>
      <c r="R73" s="111"/>
      <c r="S73" s="111"/>
      <c r="T73" s="111"/>
      <c r="U73" s="111"/>
      <c r="V73" s="111"/>
      <c r="W73" s="111"/>
      <c r="X73" s="111"/>
      <c r="Y73" s="111"/>
      <c r="Z73" s="111"/>
      <c r="AA73" s="111"/>
    </row>
    <row r="74" spans="1:27" s="5" customFormat="1" ht="12.75">
      <c r="A74" s="72"/>
      <c r="B74" s="129"/>
      <c r="C74" s="10" t="s">
        <v>158</v>
      </c>
      <c r="D74" s="11"/>
      <c r="E74" s="132"/>
      <c r="F74" s="10"/>
      <c r="G74" s="11"/>
      <c r="H74" s="135"/>
      <c r="I74" s="9"/>
      <c r="J74" s="4"/>
      <c r="K74" s="4"/>
      <c r="L74" s="111"/>
      <c r="M74" s="111"/>
      <c r="N74" s="111"/>
      <c r="O74" s="111"/>
      <c r="P74" s="111"/>
      <c r="Q74" s="111"/>
      <c r="R74" s="111"/>
      <c r="S74" s="111"/>
      <c r="T74" s="111"/>
      <c r="U74" s="111"/>
      <c r="V74" s="111"/>
      <c r="W74" s="111"/>
      <c r="X74" s="111"/>
      <c r="Y74" s="111"/>
      <c r="Z74" s="111"/>
      <c r="AA74" s="111"/>
    </row>
    <row r="75" spans="1:27" s="5" customFormat="1" ht="12.75" customHeight="1" thickBot="1">
      <c r="A75" s="72"/>
      <c r="B75" s="130"/>
      <c r="C75" s="12" t="s">
        <v>159</v>
      </c>
      <c r="D75" s="13"/>
      <c r="E75" s="133"/>
      <c r="F75" s="68"/>
      <c r="G75" s="13"/>
      <c r="H75" s="136"/>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29" t="s">
        <v>30</v>
      </c>
      <c r="C76" s="2" t="s">
        <v>97</v>
      </c>
      <c r="D76" s="26"/>
      <c r="E76" s="139">
        <f>IF(D78&lt;&gt;"",2,IF(D77&lt;&gt;"",1,0))</f>
        <v>0</v>
      </c>
      <c r="F76" s="10"/>
      <c r="G76" s="26"/>
      <c r="H76" s="137">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29"/>
      <c r="C77" s="2" t="s">
        <v>98</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29"/>
      <c r="C78" s="2" t="s">
        <v>63</v>
      </c>
      <c r="D78" s="32"/>
      <c r="E78" s="140"/>
      <c r="F78" s="69"/>
      <c r="G78" s="32"/>
      <c r="H78" s="141"/>
      <c r="I78" s="9"/>
      <c r="J78" s="4"/>
      <c r="K78" s="4"/>
      <c r="L78" s="111"/>
      <c r="M78" s="111"/>
      <c r="N78" s="111"/>
      <c r="O78" s="111"/>
      <c r="P78" s="111"/>
      <c r="Q78" s="111"/>
      <c r="R78" s="111"/>
      <c r="S78" s="111"/>
      <c r="T78" s="111"/>
      <c r="U78" s="111"/>
      <c r="V78" s="111"/>
      <c r="W78" s="111"/>
      <c r="X78" s="111"/>
      <c r="Y78" s="111"/>
      <c r="Z78" s="111"/>
      <c r="AA78" s="111"/>
    </row>
    <row r="79" spans="1:27" s="5" customFormat="1" ht="13.5" thickBot="1">
      <c r="A79" s="72"/>
      <c r="B79" s="142" t="s">
        <v>140</v>
      </c>
      <c r="C79" s="143"/>
      <c r="D79" s="63"/>
      <c r="E79" s="64"/>
      <c r="F79" s="43"/>
      <c r="G79" s="63"/>
      <c r="H79" s="66"/>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t="s">
        <v>129</v>
      </c>
      <c r="B80" s="154" t="s">
        <v>27</v>
      </c>
      <c r="C80" s="2" t="s">
        <v>146</v>
      </c>
      <c r="D80" s="26"/>
      <c r="E80" s="139">
        <f>IF(D82&lt;&gt;"",2,IF(D81&lt;&gt;"",1,0))</f>
        <v>0</v>
      </c>
      <c r="F80" s="10"/>
      <c r="G80" s="26"/>
      <c r="H80" s="137">
        <f>IF(G82&lt;&gt;"",2,IF(G81&lt;&gt;"",1,0))</f>
        <v>0</v>
      </c>
      <c r="I80" s="9"/>
      <c r="J80" s="4"/>
      <c r="K80" s="4"/>
      <c r="L80" s="111"/>
      <c r="M80" s="111"/>
      <c r="N80" s="111"/>
      <c r="O80" s="111"/>
      <c r="P80" s="111"/>
      <c r="Q80" s="111"/>
      <c r="R80" s="111"/>
      <c r="S80" s="111"/>
      <c r="T80" s="111"/>
      <c r="U80" s="111"/>
      <c r="V80" s="111"/>
      <c r="W80" s="111"/>
      <c r="X80" s="111"/>
      <c r="Y80" s="111"/>
      <c r="Z80" s="111"/>
      <c r="AA80" s="111"/>
    </row>
    <row r="81" spans="2:8" ht="12.75">
      <c r="B81" s="154"/>
      <c r="C81" s="2" t="s">
        <v>147</v>
      </c>
      <c r="D81" s="11"/>
      <c r="E81" s="132"/>
      <c r="F81" s="10"/>
      <c r="G81" s="11"/>
      <c r="H81" s="135"/>
    </row>
    <row r="82" spans="2:8" ht="13.5" thickBot="1">
      <c r="B82" s="154"/>
      <c r="C82" s="2" t="s">
        <v>56</v>
      </c>
      <c r="D82" s="11"/>
      <c r="E82" s="132"/>
      <c r="F82" s="69"/>
      <c r="G82" s="11"/>
      <c r="H82" s="135"/>
    </row>
    <row r="83" spans="2:8" ht="21" thickBot="1">
      <c r="B83" s="155" t="s">
        <v>14</v>
      </c>
      <c r="C83" s="156"/>
      <c r="D83" s="71"/>
      <c r="E83" s="70"/>
      <c r="F83" s="70"/>
      <c r="G83" s="30"/>
      <c r="H83" s="31"/>
    </row>
    <row r="84" spans="1:8" ht="12.75">
      <c r="A84" s="72" t="s">
        <v>129</v>
      </c>
      <c r="B84" s="128" t="s">
        <v>33</v>
      </c>
      <c r="C84" s="1" t="s">
        <v>161</v>
      </c>
      <c r="D84" s="8"/>
      <c r="E84" s="131">
        <f>IF(D86&lt;&gt;"",2,IF(D85&lt;&gt;"",1,0))</f>
        <v>0</v>
      </c>
      <c r="F84" s="7"/>
      <c r="G84" s="8"/>
      <c r="H84" s="134">
        <f>IF(G86&lt;&gt;"",2,IF(G85&lt;&gt;"",1,0))</f>
        <v>0</v>
      </c>
    </row>
    <row r="85" spans="2:8" ht="12.75">
      <c r="B85" s="129"/>
      <c r="C85" s="2" t="s">
        <v>160</v>
      </c>
      <c r="D85" s="11"/>
      <c r="E85" s="132"/>
      <c r="F85" s="10"/>
      <c r="G85" s="11"/>
      <c r="H85" s="135"/>
    </row>
    <row r="86" spans="2:8" ht="13.5" thickBot="1">
      <c r="B86" s="130"/>
      <c r="C86" s="3" t="s">
        <v>162</v>
      </c>
      <c r="D86" s="13"/>
      <c r="E86" s="133"/>
      <c r="F86" s="68"/>
      <c r="G86" s="13"/>
      <c r="H86" s="136"/>
    </row>
    <row r="87" spans="1:8" ht="12.75">
      <c r="A87" s="72" t="s">
        <v>129</v>
      </c>
      <c r="B87" s="154" t="s">
        <v>163</v>
      </c>
      <c r="C87" s="2" t="s">
        <v>164</v>
      </c>
      <c r="D87" s="26"/>
      <c r="E87" s="139">
        <f>IF(D89&lt;&gt;"",2,IF(D88&lt;&gt;"",1,0))</f>
        <v>0</v>
      </c>
      <c r="F87" s="10"/>
      <c r="G87" s="26"/>
      <c r="H87" s="137">
        <f>IF(G89&lt;&gt;"",2,IF(G88&lt;&gt;"",1,0))</f>
        <v>0</v>
      </c>
    </row>
    <row r="88" spans="2:8" ht="12.75">
      <c r="B88" s="154"/>
      <c r="C88" s="2" t="s">
        <v>166</v>
      </c>
      <c r="D88" s="11"/>
      <c r="E88" s="132"/>
      <c r="F88" s="10"/>
      <c r="G88" s="11"/>
      <c r="H88" s="135"/>
    </row>
    <row r="89" spans="2:8" ht="13.5" thickBot="1">
      <c r="B89" s="154"/>
      <c r="C89" s="2" t="s">
        <v>165</v>
      </c>
      <c r="D89" s="32"/>
      <c r="E89" s="140"/>
      <c r="F89" s="69"/>
      <c r="G89" s="32"/>
      <c r="H89" s="141"/>
    </row>
    <row r="90" spans="1:8" ht="12.75">
      <c r="A90" s="72" t="s">
        <v>129</v>
      </c>
      <c r="B90" s="128" t="s">
        <v>33</v>
      </c>
      <c r="C90" s="1" t="s">
        <v>161</v>
      </c>
      <c r="D90" s="8"/>
      <c r="E90" s="131">
        <f>IF(D92&lt;&gt;"",2,IF(D91&lt;&gt;"",1,0))</f>
        <v>0</v>
      </c>
      <c r="F90" s="7"/>
      <c r="G90" s="8"/>
      <c r="H90" s="134">
        <f>IF(G92&lt;&gt;"",2,IF(G91&lt;&gt;"",1,0))</f>
        <v>0</v>
      </c>
    </row>
    <row r="91" spans="2:8" ht="12.75">
      <c r="B91" s="129"/>
      <c r="C91" s="2" t="s">
        <v>160</v>
      </c>
      <c r="D91" s="11"/>
      <c r="E91" s="132"/>
      <c r="F91" s="10"/>
      <c r="G91" s="11"/>
      <c r="H91" s="135"/>
    </row>
    <row r="92" spans="2:8" ht="13.5" thickBot="1">
      <c r="B92" s="130"/>
      <c r="C92" s="3" t="s">
        <v>162</v>
      </c>
      <c r="D92" s="13"/>
      <c r="E92" s="133"/>
      <c r="F92" s="68"/>
      <c r="G92" s="13"/>
      <c r="H92" s="136"/>
    </row>
    <row r="93" spans="1:8" ht="12.75">
      <c r="A93" s="72" t="s">
        <v>129</v>
      </c>
      <c r="B93" s="128" t="s">
        <v>34</v>
      </c>
      <c r="C93" s="7" t="s">
        <v>104</v>
      </c>
      <c r="D93" s="8"/>
      <c r="E93" s="131">
        <f>IF(D95&lt;&gt;"",2,IF(D94&lt;&gt;"",1,0))</f>
        <v>0</v>
      </c>
      <c r="F93" s="7"/>
      <c r="G93" s="8"/>
      <c r="H93" s="134">
        <f>IF(G95&lt;&gt;"",2,IF(G94&lt;&gt;"",1,0))</f>
        <v>0</v>
      </c>
    </row>
    <row r="94" spans="2:8" ht="12.75">
      <c r="B94" s="129"/>
      <c r="C94" s="10" t="s">
        <v>105</v>
      </c>
      <c r="D94" s="11"/>
      <c r="E94" s="132"/>
      <c r="F94" s="10"/>
      <c r="G94" s="11"/>
      <c r="H94" s="135"/>
    </row>
    <row r="95" spans="2:8" ht="13.5" thickBot="1">
      <c r="B95" s="130"/>
      <c r="C95" s="12" t="s">
        <v>106</v>
      </c>
      <c r="D95" s="13"/>
      <c r="E95" s="133"/>
      <c r="F95" s="68"/>
      <c r="G95" s="13"/>
      <c r="H95" s="136"/>
    </row>
    <row r="96" spans="2:8" ht="21" thickBot="1">
      <c r="B96" s="155" t="s">
        <v>0</v>
      </c>
      <c r="C96" s="156"/>
      <c r="D96" s="71"/>
      <c r="E96" s="70"/>
      <c r="F96" s="70"/>
      <c r="G96" s="30"/>
      <c r="H96" s="31"/>
    </row>
    <row r="97" spans="1:8" ht="12.75">
      <c r="A97" s="72" t="s">
        <v>129</v>
      </c>
      <c r="B97" s="128" t="s">
        <v>35</v>
      </c>
      <c r="C97" s="7" t="s">
        <v>107</v>
      </c>
      <c r="D97" s="8"/>
      <c r="E97" s="131">
        <f>IF(D99&lt;&gt;"",2,IF(D98&lt;&gt;"",1,0))</f>
        <v>0</v>
      </c>
      <c r="F97" s="7"/>
      <c r="G97" s="8"/>
      <c r="H97" s="134">
        <f>IF(G99&lt;&gt;"",2,IF(G98&lt;&gt;"",1,0))</f>
        <v>0</v>
      </c>
    </row>
    <row r="98" spans="2:8" ht="12.75">
      <c r="B98" s="129"/>
      <c r="C98" s="10" t="s">
        <v>108</v>
      </c>
      <c r="D98" s="11"/>
      <c r="E98" s="132"/>
      <c r="F98" s="10"/>
      <c r="G98" s="11"/>
      <c r="H98" s="135"/>
    </row>
    <row r="99" spans="2:8" ht="13.5" thickBot="1">
      <c r="B99" s="130"/>
      <c r="C99" s="12" t="s">
        <v>109</v>
      </c>
      <c r="D99" s="13"/>
      <c r="E99" s="133"/>
      <c r="F99" s="68"/>
      <c r="G99" s="13"/>
      <c r="H99" s="136"/>
    </row>
    <row r="100" spans="1:8" ht="12.75">
      <c r="A100" s="72" t="s">
        <v>129</v>
      </c>
      <c r="B100" s="129" t="s">
        <v>36</v>
      </c>
      <c r="C100" s="10" t="s">
        <v>110</v>
      </c>
      <c r="D100" s="26"/>
      <c r="E100" s="139">
        <f>IF(D102&lt;&gt;"",2,IF(D101&lt;&gt;"",1,0))</f>
        <v>0</v>
      </c>
      <c r="F100" s="10"/>
      <c r="G100" s="26"/>
      <c r="H100" s="137">
        <f>IF(G102&lt;&gt;"",2,IF(G101&lt;&gt;"",1,0))</f>
        <v>0</v>
      </c>
    </row>
    <row r="101" spans="2:8" ht="12.75">
      <c r="B101" s="129"/>
      <c r="C101" s="10" t="s">
        <v>111</v>
      </c>
      <c r="D101" s="11"/>
      <c r="E101" s="132"/>
      <c r="F101" s="10"/>
      <c r="G101" s="11"/>
      <c r="H101" s="135"/>
    </row>
    <row r="102" spans="2:8" ht="13.5" thickBot="1">
      <c r="B102" s="129"/>
      <c r="C102" s="10" t="s">
        <v>112</v>
      </c>
      <c r="D102" s="11"/>
      <c r="E102" s="132"/>
      <c r="F102" s="69"/>
      <c r="G102" s="11"/>
      <c r="H102" s="135"/>
    </row>
    <row r="103" spans="1:8" ht="12.75">
      <c r="A103" s="72" t="s">
        <v>129</v>
      </c>
      <c r="B103" s="128" t="s">
        <v>37</v>
      </c>
      <c r="C103" s="7" t="s">
        <v>113</v>
      </c>
      <c r="D103" s="8"/>
      <c r="E103" s="131">
        <f>IF(D105&lt;&gt;"",2,IF(D104&lt;&gt;"",1,0))</f>
        <v>0</v>
      </c>
      <c r="F103" s="7"/>
      <c r="G103" s="8"/>
      <c r="H103" s="134">
        <f>IF(G105&lt;&gt;"",2,IF(G104&lt;&gt;"",1,0))</f>
        <v>0</v>
      </c>
    </row>
    <row r="104" spans="2:8" ht="12.75">
      <c r="B104" s="129"/>
      <c r="C104" s="10" t="s">
        <v>68</v>
      </c>
      <c r="D104" s="11"/>
      <c r="E104" s="132"/>
      <c r="F104" s="10"/>
      <c r="G104" s="11"/>
      <c r="H104" s="135"/>
    </row>
    <row r="105" spans="2:8" ht="13.5" thickBot="1">
      <c r="B105" s="130"/>
      <c r="C105" s="12" t="s">
        <v>69</v>
      </c>
      <c r="D105" s="13"/>
      <c r="E105" s="133"/>
      <c r="F105" s="68"/>
      <c r="G105" s="13"/>
      <c r="H105" s="136"/>
    </row>
    <row r="106" spans="1:8" ht="12.75">
      <c r="A106" s="72" t="s">
        <v>129</v>
      </c>
      <c r="B106" s="129" t="s">
        <v>38</v>
      </c>
      <c r="C106" s="10" t="s">
        <v>70</v>
      </c>
      <c r="D106" s="26"/>
      <c r="E106" s="139">
        <f>IF(D108&lt;&gt;"",2,IF(D107&lt;&gt;"",1,0))</f>
        <v>0</v>
      </c>
      <c r="F106" s="10"/>
      <c r="G106" s="26"/>
      <c r="H106" s="137">
        <f>IF(G108&lt;&gt;"",2,IF(G107&lt;&gt;"",1,0))</f>
        <v>0</v>
      </c>
    </row>
    <row r="107" spans="2:8" ht="12.75">
      <c r="B107" s="129"/>
      <c r="C107" s="10" t="s">
        <v>167</v>
      </c>
      <c r="D107" s="11"/>
      <c r="E107" s="132"/>
      <c r="F107" s="10"/>
      <c r="G107" s="11"/>
      <c r="H107" s="135"/>
    </row>
    <row r="108" spans="2:8" ht="13.5" thickBot="1">
      <c r="B108" s="129"/>
      <c r="C108" s="10" t="s">
        <v>168</v>
      </c>
      <c r="D108" s="11"/>
      <c r="E108" s="132"/>
      <c r="F108" s="69"/>
      <c r="G108" s="11"/>
      <c r="H108" s="135"/>
    </row>
    <row r="109" spans="2:8" ht="21" customHeight="1" thickBot="1">
      <c r="B109" s="155" t="s">
        <v>309</v>
      </c>
      <c r="C109" s="156"/>
      <c r="D109" s="71"/>
      <c r="E109" s="70"/>
      <c r="F109" s="70"/>
      <c r="G109" s="30"/>
      <c r="H109" s="31"/>
    </row>
    <row r="110" spans="1:8" ht="12.75">
      <c r="A110" s="72" t="s">
        <v>129</v>
      </c>
      <c r="B110" s="129" t="s">
        <v>2</v>
      </c>
      <c r="C110" s="10" t="s">
        <v>73</v>
      </c>
      <c r="D110" s="26"/>
      <c r="E110" s="139">
        <f>IF(D112&lt;&gt;"",2,IF(D111&lt;&gt;"",1,0))</f>
        <v>0</v>
      </c>
      <c r="F110" s="10"/>
      <c r="G110" s="26"/>
      <c r="H110" s="137">
        <f>IF(G112&lt;&gt;"",2,IF(G111&lt;&gt;"",1,0))</f>
        <v>0</v>
      </c>
    </row>
    <row r="111" spans="2:8" ht="12.75">
      <c r="B111" s="129"/>
      <c r="C111" s="10" t="s">
        <v>74</v>
      </c>
      <c r="D111" s="11"/>
      <c r="E111" s="132"/>
      <c r="F111" s="10"/>
      <c r="G111" s="11"/>
      <c r="H111" s="135"/>
    </row>
    <row r="112" spans="2:8" ht="13.5" thickBot="1">
      <c r="B112" s="129"/>
      <c r="C112" s="10" t="s">
        <v>75</v>
      </c>
      <c r="D112" s="11"/>
      <c r="E112" s="132"/>
      <c r="F112" s="69"/>
      <c r="G112" s="11"/>
      <c r="H112" s="135"/>
    </row>
    <row r="113" spans="1:27" s="5" customFormat="1" ht="12.75">
      <c r="A113" s="72" t="s">
        <v>129</v>
      </c>
      <c r="B113" s="128" t="s">
        <v>3</v>
      </c>
      <c r="C113" s="7" t="s">
        <v>76</v>
      </c>
      <c r="D113" s="8"/>
      <c r="E113" s="131">
        <f>IF(D115&lt;&gt;"",2,IF(D114&lt;&gt;"",1,0))</f>
        <v>0</v>
      </c>
      <c r="F113" s="7"/>
      <c r="G113" s="8"/>
      <c r="H113" s="134">
        <f>IF(G115&lt;&gt;"",2,IF(G114&lt;&gt;"",1,0))</f>
        <v>0</v>
      </c>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c r="B114" s="129"/>
      <c r="C114" s="10" t="s">
        <v>114</v>
      </c>
      <c r="D114" s="11"/>
      <c r="E114" s="132"/>
      <c r="F114" s="10"/>
      <c r="G114" s="11"/>
      <c r="H114" s="135"/>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3.5" thickBot="1">
      <c r="A115" s="72"/>
      <c r="B115" s="130"/>
      <c r="C115" s="12" t="s">
        <v>115</v>
      </c>
      <c r="D115" s="13"/>
      <c r="E115" s="133"/>
      <c r="F115" s="68"/>
      <c r="G115" s="13"/>
      <c r="H115" s="136"/>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2.75">
      <c r="A116" s="72" t="s">
        <v>129</v>
      </c>
      <c r="B116" s="129" t="s">
        <v>4</v>
      </c>
      <c r="C116" s="10" t="s">
        <v>77</v>
      </c>
      <c r="D116" s="26"/>
      <c r="E116" s="139">
        <f>IF(D118&lt;&gt;"",2,IF(D117&lt;&gt;"",1,0))</f>
        <v>0</v>
      </c>
      <c r="F116" s="10"/>
      <c r="G116" s="26"/>
      <c r="H116" s="137">
        <f>IF(G118&lt;&gt;"",2,IF(G117&lt;&gt;"",1,0))</f>
        <v>0</v>
      </c>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12.75">
      <c r="A117" s="72"/>
      <c r="B117" s="129"/>
      <c r="C117" s="10" t="s">
        <v>169</v>
      </c>
      <c r="D117" s="11"/>
      <c r="E117" s="132"/>
      <c r="F117" s="10"/>
      <c r="G117" s="11"/>
      <c r="H117" s="135"/>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3.5" thickBot="1">
      <c r="A118" s="72"/>
      <c r="B118" s="129"/>
      <c r="C118" s="10" t="s">
        <v>170</v>
      </c>
      <c r="D118" s="11"/>
      <c r="E118" s="132"/>
      <c r="F118" s="69"/>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2.75">
      <c r="A119" s="72" t="s">
        <v>129</v>
      </c>
      <c r="B119" s="128" t="s">
        <v>5</v>
      </c>
      <c r="C119" s="7" t="s">
        <v>80</v>
      </c>
      <c r="D119" s="8"/>
      <c r="E119" s="131">
        <f>IF(D121&lt;&gt;"",2,IF(D120&lt;&gt;"",1,0))</f>
        <v>0</v>
      </c>
      <c r="F119" s="7"/>
      <c r="G119" s="8"/>
      <c r="H119" s="134">
        <f>IF(G121&lt;&gt;"",2,IF(G120&lt;&gt;"",1,0))</f>
        <v>0</v>
      </c>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c r="B120" s="129"/>
      <c r="C120" s="10" t="s">
        <v>81</v>
      </c>
      <c r="D120" s="11"/>
      <c r="E120" s="132"/>
      <c r="F120" s="10"/>
      <c r="G120" s="11"/>
      <c r="H120" s="135"/>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3.5" thickBot="1">
      <c r="A121" s="72"/>
      <c r="B121" s="130"/>
      <c r="C121" s="12" t="s">
        <v>171</v>
      </c>
      <c r="D121" s="13"/>
      <c r="E121" s="133"/>
      <c r="F121" s="68"/>
      <c r="G121" s="13"/>
      <c r="H121" s="136"/>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2.75">
      <c r="A122" s="72" t="s">
        <v>129</v>
      </c>
      <c r="B122" s="153" t="s">
        <v>3</v>
      </c>
      <c r="C122" s="1" t="s">
        <v>76</v>
      </c>
      <c r="D122" s="8"/>
      <c r="E122" s="131">
        <f>IF(D124&lt;&gt;"",2,IF(D123&lt;&gt;"",1,0))</f>
        <v>0</v>
      </c>
      <c r="F122" s="7"/>
      <c r="G122" s="8"/>
      <c r="H122" s="134">
        <f>IF(G124&lt;&gt;"",2,IF(G123&lt;&gt;"",1,0))</f>
        <v>0</v>
      </c>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c r="B123" s="154"/>
      <c r="C123" s="2" t="s">
        <v>114</v>
      </c>
      <c r="D123" s="11"/>
      <c r="E123" s="132"/>
      <c r="F123" s="10"/>
      <c r="G123" s="11"/>
      <c r="H123" s="135"/>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3.5" thickBot="1">
      <c r="A124" s="72"/>
      <c r="B124" s="159"/>
      <c r="C124" s="3" t="s">
        <v>115</v>
      </c>
      <c r="D124" s="13"/>
      <c r="E124" s="133"/>
      <c r="F124" s="14"/>
      <c r="G124" s="13"/>
      <c r="H124" s="136"/>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2.75">
      <c r="A125" s="72" t="s">
        <v>129</v>
      </c>
      <c r="B125" s="153" t="s">
        <v>131</v>
      </c>
      <c r="C125" s="1" t="s">
        <v>132</v>
      </c>
      <c r="D125" s="8"/>
      <c r="E125" s="131">
        <f>IF(D127&lt;&gt;"",2,IF(D126&lt;&gt;"",1,0))</f>
        <v>0</v>
      </c>
      <c r="F125" s="7"/>
      <c r="G125" s="8"/>
      <c r="H125" s="134">
        <f>IF(G127&lt;&gt;"",2,IF(G126&lt;&gt;"",1,0))</f>
        <v>0</v>
      </c>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 r="A126" s="72"/>
      <c r="B126" s="154"/>
      <c r="C126" s="2" t="s">
        <v>133</v>
      </c>
      <c r="D126" s="11"/>
      <c r="E126" s="132"/>
      <c r="F126" s="10"/>
      <c r="G126" s="11"/>
      <c r="H126" s="135"/>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2.75" customHeight="1" thickBot="1">
      <c r="A127" s="72"/>
      <c r="B127" s="159"/>
      <c r="C127" s="3" t="s">
        <v>134</v>
      </c>
      <c r="D127" s="13"/>
      <c r="E127" s="133"/>
      <c r="F127" s="14"/>
      <c r="G127" s="13"/>
      <c r="H127" s="136"/>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t="s">
        <v>129</v>
      </c>
      <c r="B128" s="129" t="s">
        <v>39</v>
      </c>
      <c r="C128" s="10" t="s">
        <v>83</v>
      </c>
      <c r="D128" s="8"/>
      <c r="E128" s="131">
        <f>IF(D130&lt;&gt;"",2,IF(D129&lt;&gt;"",1,0))</f>
        <v>0</v>
      </c>
      <c r="F128" s="7"/>
      <c r="G128" s="8"/>
      <c r="H128" s="134">
        <f>IF(G130&lt;&gt;"",2,IF(G129&lt;&gt;"",1,0))</f>
        <v>0</v>
      </c>
      <c r="I128" s="46"/>
      <c r="J128" s="6"/>
      <c r="K128" s="4"/>
      <c r="L128" s="111"/>
      <c r="M128" s="111" t="s">
        <v>9</v>
      </c>
      <c r="N128" s="113"/>
      <c r="O128" s="111"/>
      <c r="P128" s="111"/>
      <c r="Q128" s="111"/>
      <c r="R128" s="111"/>
      <c r="S128" s="111"/>
      <c r="T128" s="111"/>
      <c r="U128" s="111"/>
      <c r="V128" s="111"/>
      <c r="W128" s="111"/>
      <c r="X128" s="111"/>
      <c r="Y128" s="111"/>
      <c r="Z128" s="111"/>
      <c r="AA128" s="111"/>
    </row>
    <row r="129" spans="2:14" ht="12.75">
      <c r="B129" s="129"/>
      <c r="C129" s="10" t="s">
        <v>84</v>
      </c>
      <c r="D129" s="11"/>
      <c r="E129" s="132"/>
      <c r="F129" s="10"/>
      <c r="G129" s="11"/>
      <c r="H129" s="135"/>
      <c r="I129" s="46"/>
      <c r="J129" s="6"/>
      <c r="M129" s="111" t="s">
        <v>12</v>
      </c>
      <c r="N129" s="113"/>
    </row>
    <row r="130" spans="2:14" ht="13.5" thickBot="1">
      <c r="B130" s="129"/>
      <c r="C130" s="10" t="s">
        <v>116</v>
      </c>
      <c r="D130" s="13"/>
      <c r="E130" s="133"/>
      <c r="F130" s="14"/>
      <c r="G130" s="13"/>
      <c r="H130" s="136"/>
      <c r="I130" s="46"/>
      <c r="J130" s="6"/>
      <c r="N130" s="113"/>
    </row>
    <row r="131" spans="1:26" ht="12.75">
      <c r="A131" s="72" t="s">
        <v>129</v>
      </c>
      <c r="B131" s="153" t="s">
        <v>40</v>
      </c>
      <c r="C131" s="1" t="s">
        <v>85</v>
      </c>
      <c r="D131" s="8"/>
      <c r="E131" s="131">
        <f>IF(D133&lt;&gt;"",2,IF(D132&lt;&gt;"",1,0))</f>
        <v>0</v>
      </c>
      <c r="F131" s="7"/>
      <c r="G131" s="8"/>
      <c r="H131" s="134">
        <f>IF(G133&lt;&gt;"",2,IF(G132&lt;&gt;"",1,0))</f>
        <v>0</v>
      </c>
      <c r="I131" s="46"/>
      <c r="J131" s="6"/>
      <c r="N131" s="113"/>
      <c r="O131" s="111">
        <f>E142</f>
        <v>40</v>
      </c>
      <c r="Q131" s="113" t="s">
        <v>121</v>
      </c>
      <c r="R131" s="111" t="s">
        <v>122</v>
      </c>
      <c r="T131" s="111" t="s">
        <v>123</v>
      </c>
      <c r="V131" s="111" t="s">
        <v>124</v>
      </c>
      <c r="W131" s="111" t="s">
        <v>125</v>
      </c>
      <c r="X131" s="111" t="s">
        <v>127</v>
      </c>
      <c r="Y131" s="111" t="s">
        <v>128</v>
      </c>
      <c r="Z131" s="111">
        <f>LOOKUP(X156,X132:X182)</f>
      </c>
    </row>
    <row r="132" spans="2:25" ht="12.75" customHeight="1">
      <c r="B132" s="154"/>
      <c r="C132" s="2" t="s">
        <v>86</v>
      </c>
      <c r="D132" s="11"/>
      <c r="E132" s="132"/>
      <c r="F132" s="10"/>
      <c r="G132" s="11"/>
      <c r="H132" s="135"/>
      <c r="I132" s="46"/>
      <c r="J132" s="6"/>
      <c r="N132" s="113"/>
      <c r="O132" s="111">
        <f>O131*2</f>
        <v>80</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2:25" ht="13.5" thickBot="1">
      <c r="B133" s="159"/>
      <c r="C133" s="3" t="s">
        <v>87</v>
      </c>
      <c r="D133" s="13"/>
      <c r="E133" s="133"/>
      <c r="F133" s="14"/>
      <c r="G133" s="13"/>
      <c r="H133" s="136"/>
      <c r="N133" s="113"/>
      <c r="Q133" s="113">
        <v>0.02</v>
      </c>
      <c r="R133" s="114">
        <f t="shared" si="0"/>
        <v>1.6</v>
      </c>
      <c r="T133" s="111">
        <f t="shared" si="1"/>
        <v>5.032</v>
      </c>
      <c r="U133" s="114"/>
      <c r="V133" s="111">
        <f t="shared" si="2"/>
      </c>
      <c r="W133" s="111">
        <f t="shared" si="3"/>
      </c>
      <c r="X133" s="111">
        <f aca="true" t="shared" si="4" ref="X133:X182">IF(AND($P$141&gt;R133,$P$141&lt;=R134),$O$132+5,"")</f>
      </c>
      <c r="Y133" s="111">
        <f aca="true" t="shared" si="5" ref="Y133:Y182">IF(AND($P$142&gt;R133,$P$142&lt;=R134),$O$132+5,"")</f>
      </c>
    </row>
    <row r="134" spans="1:25" ht="12.75">
      <c r="A134" s="72" t="s">
        <v>129</v>
      </c>
      <c r="B134" s="154" t="s">
        <v>135</v>
      </c>
      <c r="C134" s="2" t="s">
        <v>136</v>
      </c>
      <c r="D134" s="8"/>
      <c r="E134" s="131">
        <f>IF(D136&lt;&gt;"",2,IF(D135&lt;&gt;"",1,0))</f>
        <v>0</v>
      </c>
      <c r="F134" s="7"/>
      <c r="G134" s="8"/>
      <c r="H134" s="134">
        <f>IF(G136&lt;&gt;"",2,IF(G135&lt;&gt;"",1,0))</f>
        <v>0</v>
      </c>
      <c r="M134" s="111" t="s">
        <v>10</v>
      </c>
      <c r="N134" s="113"/>
      <c r="Q134" s="113">
        <v>0.04</v>
      </c>
      <c r="R134" s="114">
        <f t="shared" si="0"/>
        <v>3.2</v>
      </c>
      <c r="T134" s="111">
        <f t="shared" si="1"/>
        <v>5.128</v>
      </c>
      <c r="U134" s="114"/>
      <c r="V134" s="111">
        <f t="shared" si="2"/>
      </c>
      <c r="W134" s="111">
        <f t="shared" si="3"/>
      </c>
      <c r="X134" s="111">
        <f t="shared" si="4"/>
      </c>
      <c r="Y134" s="111">
        <f t="shared" si="5"/>
      </c>
    </row>
    <row r="135" spans="2:25" ht="12.75">
      <c r="B135" s="154"/>
      <c r="C135" s="2" t="s">
        <v>137</v>
      </c>
      <c r="D135" s="11"/>
      <c r="E135" s="132"/>
      <c r="F135" s="10"/>
      <c r="G135" s="11"/>
      <c r="H135" s="135"/>
      <c r="M135" s="111" t="s">
        <v>11</v>
      </c>
      <c r="N135" s="113"/>
      <c r="Q135" s="113">
        <v>0.06</v>
      </c>
      <c r="R135" s="114">
        <f t="shared" si="0"/>
        <v>4.8</v>
      </c>
      <c r="T135" s="111">
        <f t="shared" si="1"/>
        <v>5.288</v>
      </c>
      <c r="U135" s="114"/>
      <c r="V135" s="111">
        <f t="shared" si="2"/>
      </c>
      <c r="W135" s="111">
        <f t="shared" si="3"/>
      </c>
      <c r="X135" s="111">
        <f t="shared" si="4"/>
      </c>
      <c r="Y135" s="111">
        <f t="shared" si="5"/>
      </c>
    </row>
    <row r="136" spans="2:25" ht="13.5" thickBot="1">
      <c r="B136" s="154"/>
      <c r="C136" s="2" t="s">
        <v>315</v>
      </c>
      <c r="D136" s="32"/>
      <c r="E136" s="140"/>
      <c r="F136" s="61"/>
      <c r="G136" s="32"/>
      <c r="H136" s="141"/>
      <c r="N136" s="113"/>
      <c r="Q136" s="113">
        <v>0.08</v>
      </c>
      <c r="R136" s="114">
        <f t="shared" si="0"/>
        <v>6.4</v>
      </c>
      <c r="T136" s="111">
        <f t="shared" si="1"/>
        <v>5.5120000000000005</v>
      </c>
      <c r="U136" s="114"/>
      <c r="V136" s="111">
        <f t="shared" si="2"/>
      </c>
      <c r="W136" s="111">
        <f t="shared" si="3"/>
      </c>
      <c r="X136" s="111">
        <f t="shared" si="4"/>
      </c>
      <c r="Y136" s="111">
        <f t="shared" si="5"/>
      </c>
    </row>
    <row r="137" spans="2:25" ht="21" thickBot="1">
      <c r="B137" s="157" t="s">
        <v>15</v>
      </c>
      <c r="C137" s="158"/>
      <c r="D137" s="63"/>
      <c r="E137" s="64"/>
      <c r="F137" s="65"/>
      <c r="G137" s="63"/>
      <c r="H137" s="66"/>
      <c r="M137" s="111" t="s">
        <v>126</v>
      </c>
      <c r="N137" s="113"/>
      <c r="O137" s="111">
        <f>E141</f>
        <v>0</v>
      </c>
      <c r="Q137" s="113">
        <v>0.1</v>
      </c>
      <c r="R137" s="114">
        <f t="shared" si="0"/>
        <v>8</v>
      </c>
      <c r="T137" s="111">
        <f t="shared" si="1"/>
        <v>5.8</v>
      </c>
      <c r="U137" s="114"/>
      <c r="V137" s="111">
        <f t="shared" si="2"/>
      </c>
      <c r="W137" s="111">
        <f t="shared" si="3"/>
      </c>
      <c r="X137" s="111">
        <f t="shared" si="4"/>
      </c>
      <c r="Y137" s="111">
        <f t="shared" si="5"/>
      </c>
    </row>
    <row r="138" spans="1:25" ht="12.75">
      <c r="A138" s="72" t="s">
        <v>129</v>
      </c>
      <c r="B138" s="153" t="s">
        <v>1</v>
      </c>
      <c r="C138" s="1" t="s">
        <v>117</v>
      </c>
      <c r="D138" s="26"/>
      <c r="E138" s="139">
        <f>IF(D140&lt;&gt;"",2,IF(D139&lt;&gt;"",1,0))</f>
        <v>0</v>
      </c>
      <c r="F138" s="10"/>
      <c r="G138" s="26"/>
      <c r="H138" s="137">
        <f>IF(G140&lt;&gt;"",2,IF(G139&lt;&gt;"",1,0))</f>
        <v>0</v>
      </c>
      <c r="M138" s="111" t="s">
        <v>119</v>
      </c>
      <c r="N138" s="113"/>
      <c r="O138" s="111">
        <f>H141</f>
        <v>0</v>
      </c>
      <c r="Q138" s="113">
        <v>0.12</v>
      </c>
      <c r="R138" s="114">
        <f t="shared" si="0"/>
        <v>9.6</v>
      </c>
      <c r="T138" s="111">
        <f t="shared" si="1"/>
        <v>6.152</v>
      </c>
      <c r="U138" s="114"/>
      <c r="V138" s="111">
        <f t="shared" si="2"/>
      </c>
      <c r="W138" s="111">
        <f t="shared" si="3"/>
      </c>
      <c r="X138" s="111">
        <f t="shared" si="4"/>
      </c>
      <c r="Y138" s="111">
        <f t="shared" si="5"/>
      </c>
    </row>
    <row r="139" spans="2:25" ht="12.75">
      <c r="B139" s="154"/>
      <c r="C139" s="2" t="s">
        <v>88</v>
      </c>
      <c r="D139" s="11"/>
      <c r="E139" s="132"/>
      <c r="F139" s="10"/>
      <c r="G139" s="11"/>
      <c r="H139" s="135"/>
      <c r="M139" s="111" t="s">
        <v>120</v>
      </c>
      <c r="N139" s="113"/>
      <c r="Q139" s="113">
        <v>0.14</v>
      </c>
      <c r="R139" s="114">
        <f t="shared" si="0"/>
        <v>11.200000000000001</v>
      </c>
      <c r="T139" s="111">
        <f t="shared" si="1"/>
        <v>6.5680000000000005</v>
      </c>
      <c r="U139" s="114"/>
      <c r="V139" s="111">
        <f t="shared" si="2"/>
      </c>
      <c r="W139" s="111">
        <f t="shared" si="3"/>
      </c>
      <c r="X139" s="111">
        <f t="shared" si="4"/>
      </c>
      <c r="Y139" s="111">
        <f t="shared" si="5"/>
      </c>
    </row>
    <row r="140" spans="2:25" ht="13.5" thickBot="1">
      <c r="B140" s="154"/>
      <c r="C140" s="2" t="s">
        <v>118</v>
      </c>
      <c r="D140" s="11"/>
      <c r="E140" s="132"/>
      <c r="F140" s="69"/>
      <c r="G140" s="11"/>
      <c r="H140" s="135"/>
      <c r="N140" s="113"/>
      <c r="Q140" s="113">
        <v>0.16</v>
      </c>
      <c r="R140" s="114">
        <f t="shared" si="0"/>
        <v>12.8</v>
      </c>
      <c r="T140" s="111">
        <f t="shared" si="1"/>
        <v>7.048</v>
      </c>
      <c r="U140" s="114"/>
      <c r="V140" s="111">
        <f t="shared" si="2"/>
      </c>
      <c r="W140" s="111">
        <f t="shared" si="3"/>
      </c>
      <c r="X140" s="111">
        <f t="shared" si="4"/>
      </c>
      <c r="Y140" s="111">
        <f t="shared" si="5"/>
      </c>
    </row>
    <row r="141" spans="2:25" ht="30.75" thickBot="1">
      <c r="B141" s="33" t="s">
        <v>16</v>
      </c>
      <c r="C141" s="34" t="str">
        <f>IF(E141&lt;P141,"ACCEPTABLE",IF(E141&lt;P142,"CAUTION","HIGH RISK"))</f>
        <v>ACCEPTABLE</v>
      </c>
      <c r="D141" s="35"/>
      <c r="E141" s="36">
        <f>SUM(E11:E140)</f>
        <v>0</v>
      </c>
      <c r="F141" s="37" t="str">
        <f>IF(H141&lt;P141,"ACCEPTABLE",IF(H141&lt;P142,"CAUTION","HIGH RISK"))</f>
        <v>ACCEPTABLE</v>
      </c>
      <c r="G141" s="35"/>
      <c r="H141" s="38">
        <f>SUM(H11:H140)</f>
        <v>0</v>
      </c>
      <c r="N141" s="113"/>
      <c r="O141" s="111">
        <v>20</v>
      </c>
      <c r="P141" s="111">
        <f>$O$132*$O$141/100</f>
        <v>16</v>
      </c>
      <c r="Q141" s="113">
        <v>0.18</v>
      </c>
      <c r="R141" s="114">
        <f t="shared" si="0"/>
        <v>14.399999999999999</v>
      </c>
      <c r="T141" s="111">
        <f t="shared" si="1"/>
        <v>7.592</v>
      </c>
      <c r="U141" s="114"/>
      <c r="V141" s="111">
        <f t="shared" si="2"/>
      </c>
      <c r="W141" s="111">
        <f t="shared" si="3"/>
      </c>
      <c r="X141" s="111">
        <f t="shared" si="4"/>
        <v>85</v>
      </c>
      <c r="Y141" s="111">
        <f t="shared" si="5"/>
      </c>
    </row>
    <row r="142" spans="2:25" ht="13.5" thickBot="1">
      <c r="B142" s="39" t="s">
        <v>17</v>
      </c>
      <c r="C142" s="40"/>
      <c r="D142" s="41"/>
      <c r="E142" s="42">
        <f>COUNT(E9:E140)</f>
        <v>40</v>
      </c>
      <c r="F142" s="43"/>
      <c r="G142" s="44"/>
      <c r="H142" s="45">
        <f>COUNT(H9:H140)</f>
        <v>40</v>
      </c>
      <c r="N142" s="113"/>
      <c r="O142" s="111">
        <v>40</v>
      </c>
      <c r="P142" s="111">
        <f>$O$132*$O$142/100</f>
        <v>32</v>
      </c>
      <c r="Q142" s="113">
        <v>0.2</v>
      </c>
      <c r="R142" s="114">
        <f t="shared" si="0"/>
        <v>16</v>
      </c>
      <c r="T142" s="111">
        <f t="shared" si="1"/>
        <v>8.200000000000001</v>
      </c>
      <c r="U142" s="114"/>
      <c r="V142" s="111">
        <f t="shared" si="2"/>
      </c>
      <c r="W142" s="111">
        <f t="shared" si="3"/>
      </c>
      <c r="X142" s="111">
        <f t="shared" si="4"/>
      </c>
      <c r="Y142" s="111">
        <f t="shared" si="5"/>
      </c>
    </row>
    <row r="143" spans="2:25" ht="18.75" thickBot="1">
      <c r="B143" s="47" t="s">
        <v>130</v>
      </c>
      <c r="C143" s="48"/>
      <c r="D143" s="49"/>
      <c r="E143" s="50">
        <f>E142-COUNTA(D9:D140)</f>
        <v>40</v>
      </c>
      <c r="F143" s="51"/>
      <c r="G143" s="52"/>
      <c r="H143" s="53">
        <f>H142-COUNTA(G9:G140)</f>
        <v>40</v>
      </c>
      <c r="M143" s="111" t="str">
        <f>IF(E141&lt;P141,"CAUTION",22)</f>
        <v>CAUTION</v>
      </c>
      <c r="N143" s="113"/>
      <c r="Q143" s="113">
        <v>0.22</v>
      </c>
      <c r="R143" s="114">
        <f t="shared" si="0"/>
        <v>17.6</v>
      </c>
      <c r="T143" s="111">
        <f t="shared" si="1"/>
        <v>8.872</v>
      </c>
      <c r="U143" s="114"/>
      <c r="V143" s="111">
        <f t="shared" si="2"/>
      </c>
      <c r="W143" s="111">
        <f t="shared" si="3"/>
      </c>
      <c r="X143" s="111">
        <f t="shared" si="4"/>
      </c>
      <c r="Y143" s="111">
        <f t="shared" si="5"/>
      </c>
    </row>
    <row r="144" spans="1:25" ht="12.75">
      <c r="A144" s="81"/>
      <c r="N144" s="113"/>
      <c r="Q144" s="113">
        <v>0.24</v>
      </c>
      <c r="R144" s="114">
        <f t="shared" si="0"/>
        <v>19.2</v>
      </c>
      <c r="T144" s="111">
        <f t="shared" si="1"/>
        <v>9.608</v>
      </c>
      <c r="U144" s="114"/>
      <c r="V144" s="111">
        <f t="shared" si="2"/>
      </c>
      <c r="W144" s="111">
        <f t="shared" si="3"/>
      </c>
      <c r="X144" s="111">
        <f t="shared" si="4"/>
      </c>
      <c r="Y144" s="111">
        <f t="shared" si="5"/>
      </c>
    </row>
    <row r="145" spans="1:27" s="4" customFormat="1" ht="20.25">
      <c r="A145" s="81"/>
      <c r="B145" s="54"/>
      <c r="C145" s="55"/>
      <c r="D145" s="56"/>
      <c r="E145" s="46"/>
      <c r="F145" s="46"/>
      <c r="G145" s="138"/>
      <c r="H145" s="46"/>
      <c r="I145" s="9"/>
      <c r="L145" s="111"/>
      <c r="M145" s="111"/>
      <c r="N145" s="113"/>
      <c r="O145" s="111"/>
      <c r="P145" s="111"/>
      <c r="Q145" s="113">
        <v>0.26</v>
      </c>
      <c r="R145" s="114">
        <f t="shared" si="0"/>
        <v>20.8</v>
      </c>
      <c r="S145" s="111"/>
      <c r="T145" s="111">
        <f t="shared" si="1"/>
        <v>10.408000000000001</v>
      </c>
      <c r="U145" s="114"/>
      <c r="V145" s="111">
        <f t="shared" si="2"/>
      </c>
      <c r="W145" s="111">
        <f t="shared" si="3"/>
      </c>
      <c r="X145" s="111">
        <f t="shared" si="4"/>
      </c>
      <c r="Y145" s="111">
        <f t="shared" si="5"/>
      </c>
      <c r="Z145" s="111"/>
      <c r="AA145" s="111"/>
    </row>
    <row r="146" spans="1:27" s="4" customFormat="1" ht="20.25">
      <c r="A146" s="81"/>
      <c r="B146" s="54"/>
      <c r="C146" s="55"/>
      <c r="D146" s="56"/>
      <c r="E146" s="46"/>
      <c r="F146" s="46"/>
      <c r="G146" s="138"/>
      <c r="H146" s="46"/>
      <c r="I146" s="9"/>
      <c r="L146" s="111"/>
      <c r="M146" s="111"/>
      <c r="N146" s="113"/>
      <c r="O146" s="111"/>
      <c r="P146" s="111"/>
      <c r="Q146" s="113">
        <v>0.28</v>
      </c>
      <c r="R146" s="114">
        <f t="shared" si="0"/>
        <v>22.400000000000002</v>
      </c>
      <c r="S146" s="111"/>
      <c r="T146" s="111">
        <f t="shared" si="1"/>
        <v>11.272000000000002</v>
      </c>
      <c r="U146" s="114"/>
      <c r="V146" s="111">
        <f t="shared" si="2"/>
      </c>
      <c r="W146" s="111">
        <f t="shared" si="3"/>
      </c>
      <c r="X146" s="111">
        <f t="shared" si="4"/>
      </c>
      <c r="Y146" s="111">
        <f t="shared" si="5"/>
      </c>
      <c r="Z146" s="111"/>
      <c r="AA146" s="111"/>
    </row>
    <row r="147" spans="1:27" s="4" customFormat="1" ht="20.25">
      <c r="A147" s="81"/>
      <c r="B147" s="54"/>
      <c r="C147" s="55"/>
      <c r="D147" s="56"/>
      <c r="E147" s="46"/>
      <c r="F147" s="46"/>
      <c r="G147" s="138"/>
      <c r="H147" s="46"/>
      <c r="I147" s="9"/>
      <c r="L147" s="111"/>
      <c r="M147" s="111"/>
      <c r="N147" s="113"/>
      <c r="O147" s="111"/>
      <c r="P147" s="111"/>
      <c r="Q147" s="113">
        <v>0.3</v>
      </c>
      <c r="R147" s="114">
        <f t="shared" si="0"/>
        <v>24</v>
      </c>
      <c r="S147" s="111"/>
      <c r="T147" s="111">
        <f t="shared" si="1"/>
        <v>12.2</v>
      </c>
      <c r="U147" s="114"/>
      <c r="V147" s="111">
        <f t="shared" si="2"/>
      </c>
      <c r="W147" s="111">
        <f t="shared" si="3"/>
      </c>
      <c r="X147" s="111">
        <f t="shared" si="4"/>
      </c>
      <c r="Y147" s="111">
        <f t="shared" si="5"/>
      </c>
      <c r="Z147" s="111"/>
      <c r="AA147" s="111"/>
    </row>
    <row r="148" spans="1:27" s="4" customFormat="1" ht="12.75">
      <c r="A148" s="72"/>
      <c r="B148" s="57"/>
      <c r="C148" s="46"/>
      <c r="D148" s="58"/>
      <c r="E148" s="46"/>
      <c r="F148" s="46"/>
      <c r="G148" s="58"/>
      <c r="H148" s="46"/>
      <c r="I148" s="9"/>
      <c r="L148" s="111"/>
      <c r="M148" s="111"/>
      <c r="N148" s="113"/>
      <c r="O148" s="111"/>
      <c r="P148" s="111"/>
      <c r="Q148" s="113">
        <v>0.32</v>
      </c>
      <c r="R148" s="114">
        <f t="shared" si="0"/>
        <v>25.6</v>
      </c>
      <c r="S148" s="111"/>
      <c r="T148" s="111">
        <f t="shared" si="1"/>
        <v>13.192</v>
      </c>
      <c r="U148" s="114"/>
      <c r="V148" s="111">
        <f t="shared" si="2"/>
      </c>
      <c r="W148" s="111">
        <f t="shared" si="3"/>
      </c>
      <c r="X148" s="111">
        <f t="shared" si="4"/>
      </c>
      <c r="Y148" s="111">
        <f t="shared" si="5"/>
      </c>
      <c r="Z148" s="111"/>
      <c r="AA148" s="111"/>
    </row>
    <row r="149" spans="1:27" s="4" customFormat="1" ht="12.75">
      <c r="A149" s="72"/>
      <c r="B149" s="59"/>
      <c r="C149" s="46"/>
      <c r="D149" s="58"/>
      <c r="E149" s="46"/>
      <c r="F149" s="46"/>
      <c r="G149" s="58"/>
      <c r="H149" s="46"/>
      <c r="I149" s="9"/>
      <c r="L149" s="111"/>
      <c r="M149" s="111"/>
      <c r="N149" s="113"/>
      <c r="O149" s="111"/>
      <c r="P149" s="111"/>
      <c r="Q149" s="113">
        <v>0.34</v>
      </c>
      <c r="R149" s="114">
        <f t="shared" si="0"/>
        <v>27.200000000000003</v>
      </c>
      <c r="S149" s="111"/>
      <c r="T149" s="111">
        <f t="shared" si="1"/>
        <v>14.248000000000001</v>
      </c>
      <c r="U149" s="114"/>
      <c r="V149" s="111">
        <f t="shared" si="2"/>
      </c>
      <c r="W149" s="111">
        <f t="shared" si="3"/>
      </c>
      <c r="X149" s="111">
        <f t="shared" si="4"/>
      </c>
      <c r="Y149" s="111">
        <f t="shared" si="5"/>
      </c>
      <c r="Z149" s="111"/>
      <c r="AA149" s="111"/>
    </row>
    <row r="150" spans="1:27" s="4" customFormat="1" ht="12.75">
      <c r="A150" s="72"/>
      <c r="B150" s="46"/>
      <c r="C150" s="46"/>
      <c r="D150" s="58"/>
      <c r="E150" s="46"/>
      <c r="F150" s="46"/>
      <c r="G150" s="58"/>
      <c r="H150" s="46"/>
      <c r="I150" s="9"/>
      <c r="L150" s="111"/>
      <c r="M150" s="111"/>
      <c r="N150" s="113"/>
      <c r="O150" s="111"/>
      <c r="P150" s="111"/>
      <c r="Q150" s="113">
        <v>0.36</v>
      </c>
      <c r="R150" s="114">
        <f t="shared" si="0"/>
        <v>28.799999999999997</v>
      </c>
      <c r="S150" s="111"/>
      <c r="T150" s="111">
        <f t="shared" si="1"/>
        <v>15.367999999999999</v>
      </c>
      <c r="U150" s="114"/>
      <c r="V150" s="111">
        <f t="shared" si="2"/>
      </c>
      <c r="W150" s="111">
        <f t="shared" si="3"/>
      </c>
      <c r="X150" s="111">
        <f t="shared" si="4"/>
      </c>
      <c r="Y150" s="111">
        <f t="shared" si="5"/>
      </c>
      <c r="Z150" s="111"/>
      <c r="AA150" s="111"/>
    </row>
    <row r="151" spans="1:27" s="4" customFormat="1" ht="12.75">
      <c r="A151" s="72"/>
      <c r="B151" s="60"/>
      <c r="C151" s="9"/>
      <c r="D151" s="15"/>
      <c r="E151" s="9"/>
      <c r="F151" s="9"/>
      <c r="G151" s="15"/>
      <c r="H151" s="9"/>
      <c r="I151" s="9"/>
      <c r="L151" s="111"/>
      <c r="M151" s="111"/>
      <c r="N151" s="113"/>
      <c r="O151" s="111"/>
      <c r="P151" s="111"/>
      <c r="Q151" s="113">
        <v>0.38</v>
      </c>
      <c r="R151" s="114">
        <f t="shared" si="0"/>
        <v>30.4</v>
      </c>
      <c r="S151" s="111"/>
      <c r="T151" s="111">
        <f t="shared" si="1"/>
        <v>16.552</v>
      </c>
      <c r="U151" s="114"/>
      <c r="V151" s="111">
        <f t="shared" si="2"/>
      </c>
      <c r="W151" s="111">
        <f t="shared" si="3"/>
      </c>
      <c r="X151" s="111">
        <f t="shared" si="4"/>
      </c>
      <c r="Y151" s="111">
        <f t="shared" si="5"/>
        <v>85</v>
      </c>
      <c r="Z151" s="111"/>
      <c r="AA151" s="111"/>
    </row>
    <row r="152" spans="1:27" s="4" customFormat="1" ht="12.75">
      <c r="A152" s="72"/>
      <c r="B152" s="60"/>
      <c r="C152" s="9"/>
      <c r="D152" s="15"/>
      <c r="E152" s="9"/>
      <c r="F152" s="9"/>
      <c r="G152" s="15"/>
      <c r="H152" s="9"/>
      <c r="I152" s="9"/>
      <c r="L152" s="111"/>
      <c r="M152" s="111"/>
      <c r="N152" s="113"/>
      <c r="O152" s="111"/>
      <c r="P152" s="111"/>
      <c r="Q152" s="113">
        <v>0.4</v>
      </c>
      <c r="R152" s="114">
        <f t="shared" si="0"/>
        <v>32</v>
      </c>
      <c r="S152" s="111"/>
      <c r="T152" s="111">
        <f t="shared" si="1"/>
        <v>17.800000000000004</v>
      </c>
      <c r="U152" s="114"/>
      <c r="V152" s="111">
        <f t="shared" si="2"/>
      </c>
      <c r="W152" s="111">
        <f t="shared" si="3"/>
      </c>
      <c r="X152" s="111">
        <f t="shared" si="4"/>
      </c>
      <c r="Y152" s="111">
        <f t="shared" si="5"/>
      </c>
      <c r="Z152" s="111"/>
      <c r="AA152" s="111"/>
    </row>
    <row r="153" spans="1:27" s="4" customFormat="1" ht="12.75">
      <c r="A153" s="72"/>
      <c r="B153" s="60"/>
      <c r="C153" s="9"/>
      <c r="D153" s="15"/>
      <c r="E153" s="9"/>
      <c r="F153" s="9"/>
      <c r="G153" s="15"/>
      <c r="H153" s="9"/>
      <c r="I153" s="9"/>
      <c r="L153" s="111"/>
      <c r="M153" s="111"/>
      <c r="N153" s="113"/>
      <c r="O153" s="111"/>
      <c r="P153" s="111"/>
      <c r="Q153" s="113">
        <v>0.42</v>
      </c>
      <c r="R153" s="114">
        <f t="shared" si="0"/>
        <v>33.6</v>
      </c>
      <c r="S153" s="111"/>
      <c r="T153" s="111">
        <f t="shared" si="1"/>
        <v>19.112</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35.2</v>
      </c>
      <c r="S154" s="111"/>
      <c r="T154" s="111">
        <f t="shared" si="1"/>
        <v>20.488</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36.800000000000004</v>
      </c>
      <c r="S155" s="111"/>
      <c r="T155" s="111">
        <f t="shared" si="1"/>
        <v>21.928</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38.4</v>
      </c>
      <c r="S156" s="111"/>
      <c r="T156" s="111">
        <f t="shared" si="1"/>
        <v>23.432</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40</v>
      </c>
      <c r="S157" s="111"/>
      <c r="T157" s="111">
        <f t="shared" si="1"/>
        <v>25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41.6</v>
      </c>
      <c r="S158" s="111"/>
      <c r="T158" s="111">
        <f t="shared" si="1"/>
        <v>26.632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43.2</v>
      </c>
      <c r="S159" s="111"/>
      <c r="T159" s="111">
        <f t="shared" si="1"/>
        <v>28.328000000000003</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44.800000000000004</v>
      </c>
      <c r="S160" s="111"/>
      <c r="T160" s="111">
        <f t="shared" si="1"/>
        <v>30.088000000000005</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46.4</v>
      </c>
      <c r="S161" s="111"/>
      <c r="T161" s="111">
        <f t="shared" si="1"/>
        <v>31.912</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48</v>
      </c>
      <c r="S162" s="111"/>
      <c r="T162" s="111">
        <f t="shared" si="1"/>
        <v>33.8</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49.6</v>
      </c>
      <c r="S163" s="111"/>
      <c r="T163" s="111">
        <f t="shared" si="1"/>
        <v>35.752</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51.2</v>
      </c>
      <c r="S164" s="111"/>
      <c r="T164" s="111">
        <f t="shared" si="1"/>
        <v>37.768</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52.800000000000004</v>
      </c>
      <c r="S165" s="111"/>
      <c r="T165" s="111">
        <f t="shared" si="1"/>
        <v>39.848000000000006</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54.400000000000006</v>
      </c>
      <c r="S166" s="111"/>
      <c r="T166" s="111">
        <f t="shared" si="1"/>
        <v>41.992000000000004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56</v>
      </c>
      <c r="S167" s="111"/>
      <c r="T167" s="111">
        <f t="shared" si="1"/>
        <v>44.199999999999996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57.599999999999994</v>
      </c>
      <c r="S168" s="111"/>
      <c r="T168" s="111">
        <f t="shared" si="1"/>
        <v>46.471999999999994</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59.2</v>
      </c>
      <c r="S169" s="111"/>
      <c r="T169" s="111">
        <f t="shared" si="1"/>
        <v>48.808</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60.8</v>
      </c>
      <c r="S170" s="111"/>
      <c r="T170" s="111">
        <f t="shared" si="1"/>
        <v>51.208</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62.400000000000006</v>
      </c>
      <c r="S171" s="111"/>
      <c r="T171" s="111">
        <f t="shared" si="1"/>
        <v>53.672000000000004</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64</v>
      </c>
      <c r="S172" s="111"/>
      <c r="T172" s="111">
        <f t="shared" si="1"/>
        <v>56.20000000000001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65.6</v>
      </c>
      <c r="S173" s="111"/>
      <c r="T173" s="111">
        <f t="shared" si="1"/>
        <v>58.79199999999999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67.2</v>
      </c>
      <c r="S174" s="111"/>
      <c r="T174" s="111">
        <f t="shared" si="1"/>
        <v>61.44799999999999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68.8</v>
      </c>
      <c r="S175" s="111"/>
      <c r="T175" s="111">
        <f t="shared" si="1"/>
        <v>64.16799999999999</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70.4</v>
      </c>
      <c r="S176" s="111"/>
      <c r="T176" s="111">
        <f t="shared" si="1"/>
        <v>66.952</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72</v>
      </c>
      <c r="S177" s="111"/>
      <c r="T177" s="111">
        <f t="shared" si="1"/>
        <v>69.80000000000001</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73.60000000000001</v>
      </c>
      <c r="S178" s="111"/>
      <c r="T178" s="111">
        <f t="shared" si="1"/>
        <v>72.712</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75.19999999999999</v>
      </c>
      <c r="S179" s="111"/>
      <c r="T179" s="111">
        <f t="shared" si="1"/>
        <v>75.68799999999999</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76.8</v>
      </c>
      <c r="S180" s="111"/>
      <c r="T180" s="111">
        <f t="shared" si="1"/>
        <v>78.728</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78.4</v>
      </c>
      <c r="S181" s="111"/>
      <c r="T181" s="111">
        <f t="shared" si="1"/>
        <v>81.832</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80</v>
      </c>
      <c r="S182" s="111"/>
      <c r="T182" s="111">
        <f t="shared" si="1"/>
        <v>85</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40">
    <mergeCell ref="G145:G147"/>
    <mergeCell ref="B131:B133"/>
    <mergeCell ref="E131:E133"/>
    <mergeCell ref="H131:H133"/>
    <mergeCell ref="B134:B136"/>
    <mergeCell ref="E134:E136"/>
    <mergeCell ref="B137:C137"/>
    <mergeCell ref="B138:B140"/>
    <mergeCell ref="E138:E140"/>
    <mergeCell ref="H138:H140"/>
    <mergeCell ref="H134:H136"/>
    <mergeCell ref="B125:B127"/>
    <mergeCell ref="E125:E127"/>
    <mergeCell ref="H125:H127"/>
    <mergeCell ref="B128:B130"/>
    <mergeCell ref="E128:E130"/>
    <mergeCell ref="H128:H130"/>
    <mergeCell ref="B119:B121"/>
    <mergeCell ref="E119:E121"/>
    <mergeCell ref="H119:H121"/>
    <mergeCell ref="B122:B124"/>
    <mergeCell ref="E122:E124"/>
    <mergeCell ref="H122:H124"/>
    <mergeCell ref="B113:B115"/>
    <mergeCell ref="E113:E115"/>
    <mergeCell ref="H113:H115"/>
    <mergeCell ref="B116:B118"/>
    <mergeCell ref="E116:E118"/>
    <mergeCell ref="H116:H118"/>
    <mergeCell ref="B109:C109"/>
    <mergeCell ref="B110:B112"/>
    <mergeCell ref="E110:E112"/>
    <mergeCell ref="H110:H112"/>
    <mergeCell ref="B103:B105"/>
    <mergeCell ref="E103:E105"/>
    <mergeCell ref="H103:H105"/>
    <mergeCell ref="B106:B108"/>
    <mergeCell ref="E106:E108"/>
    <mergeCell ref="H106:H108"/>
    <mergeCell ref="B97:B99"/>
    <mergeCell ref="E97:E99"/>
    <mergeCell ref="H97:H99"/>
    <mergeCell ref="B100:B102"/>
    <mergeCell ref="E100:E102"/>
    <mergeCell ref="H100:H102"/>
    <mergeCell ref="B93:B95"/>
    <mergeCell ref="E93:E95"/>
    <mergeCell ref="H93:H95"/>
    <mergeCell ref="B96:C96"/>
    <mergeCell ref="B87:B89"/>
    <mergeCell ref="E87:E89"/>
    <mergeCell ref="H87:H89"/>
    <mergeCell ref="B90:B92"/>
    <mergeCell ref="E90:E92"/>
    <mergeCell ref="H90:H92"/>
    <mergeCell ref="B83:C83"/>
    <mergeCell ref="B84:B86"/>
    <mergeCell ref="E84:E86"/>
    <mergeCell ref="H84:H86"/>
    <mergeCell ref="B79:C79"/>
    <mergeCell ref="B80:B82"/>
    <mergeCell ref="E80:E82"/>
    <mergeCell ref="H80:H82"/>
    <mergeCell ref="B73:B75"/>
    <mergeCell ref="E73:E75"/>
    <mergeCell ref="H73:H75"/>
    <mergeCell ref="B76:B78"/>
    <mergeCell ref="E76:E78"/>
    <mergeCell ref="H76:H78"/>
    <mergeCell ref="B69:C69"/>
    <mergeCell ref="B70:B72"/>
    <mergeCell ref="E70:E72"/>
    <mergeCell ref="H70:H72"/>
    <mergeCell ref="B57:B59"/>
    <mergeCell ref="E57:E59"/>
    <mergeCell ref="H57:H59"/>
    <mergeCell ref="B66:B68"/>
    <mergeCell ref="E66:E68"/>
    <mergeCell ref="H66:H68"/>
    <mergeCell ref="B63:B65"/>
    <mergeCell ref="E63:E65"/>
    <mergeCell ref="H63:H65"/>
    <mergeCell ref="B60:B62"/>
    <mergeCell ref="B51:B53"/>
    <mergeCell ref="E51:E53"/>
    <mergeCell ref="H51:H53"/>
    <mergeCell ref="B54:B56"/>
    <mergeCell ref="E54:E56"/>
    <mergeCell ref="H54:H56"/>
    <mergeCell ref="B47:C47"/>
    <mergeCell ref="B48:B50"/>
    <mergeCell ref="E48:E50"/>
    <mergeCell ref="H48:H50"/>
    <mergeCell ref="B43:B45"/>
    <mergeCell ref="E43:E45"/>
    <mergeCell ref="H43:H45"/>
    <mergeCell ref="B46:C46"/>
    <mergeCell ref="B39:B41"/>
    <mergeCell ref="E39:E41"/>
    <mergeCell ref="H39:H41"/>
    <mergeCell ref="B42:C42"/>
    <mergeCell ref="E33:E35"/>
    <mergeCell ref="H33:H35"/>
    <mergeCell ref="B36:B38"/>
    <mergeCell ref="E36:E38"/>
    <mergeCell ref="H36:H38"/>
    <mergeCell ref="B17:B19"/>
    <mergeCell ref="E17:E19"/>
    <mergeCell ref="H17:H19"/>
    <mergeCell ref="B20:B22"/>
    <mergeCell ref="E20:E22"/>
    <mergeCell ref="H20:H22"/>
    <mergeCell ref="H11:H13"/>
    <mergeCell ref="B14:B16"/>
    <mergeCell ref="E14:E16"/>
    <mergeCell ref="H14:H16"/>
    <mergeCell ref="B9:C9"/>
    <mergeCell ref="B10:C10"/>
    <mergeCell ref="B11:B13"/>
    <mergeCell ref="E11:E13"/>
    <mergeCell ref="B23:B25"/>
    <mergeCell ref="E23:E25"/>
    <mergeCell ref="H23:H25"/>
    <mergeCell ref="B1:B3"/>
    <mergeCell ref="E1:E3"/>
    <mergeCell ref="H1:H3"/>
    <mergeCell ref="B6:C8"/>
    <mergeCell ref="E6:E8"/>
    <mergeCell ref="F6:F8"/>
    <mergeCell ref="H6:H8"/>
    <mergeCell ref="E60:E62"/>
    <mergeCell ref="H60:H62"/>
    <mergeCell ref="B26:B28"/>
    <mergeCell ref="E26:E28"/>
    <mergeCell ref="H26:H28"/>
    <mergeCell ref="B29:B31"/>
    <mergeCell ref="E29:E31"/>
    <mergeCell ref="H29:H31"/>
    <mergeCell ref="B32:C32"/>
    <mergeCell ref="B33:B35"/>
  </mergeCells>
  <conditionalFormatting sqref="E48:E50">
    <cfRule type="cellIs" priority="23" dxfId="8" operator="equal" stopIfTrue="1">
      <formula>2</formula>
    </cfRule>
    <cfRule type="cellIs" priority="24" dxfId="20" operator="equal" stopIfTrue="1">
      <formula>2</formula>
    </cfRule>
    <cfRule type="cellIs" priority="25" dxfId="19" operator="equal" stopIfTrue="1">
      <formula>2</formula>
    </cfRule>
    <cfRule type="cellIs" priority="26" dxfId="18" operator="equal" stopIfTrue="1">
      <formula>2</formula>
    </cfRule>
  </conditionalFormatting>
  <conditionalFormatting sqref="E84:E95 H84:H95 E97:E108 H97:H108 H110:H121 E110:E121 E138:E140 H138:H140 E70:E75 H70:H75 H80:H82 E80:E82 E29:E31 H29:H31 H11:H22 E11:E22 E66:E68 H66:H68 H48:H59 E48:E59">
    <cfRule type="cellIs" priority="22" dxfId="8" operator="equal" stopIfTrue="1">
      <formula>2</formula>
    </cfRule>
  </conditionalFormatting>
  <conditionalFormatting sqref="C141">
    <cfRule type="expression" priority="21" dxfId="8" stopIfTrue="1">
      <formula>$E$141&gt;$P$142</formula>
    </cfRule>
  </conditionalFormatting>
  <conditionalFormatting sqref="E1:E3 H1:H3">
    <cfRule type="cellIs" priority="20" dxfId="3" operator="equal" stopIfTrue="1">
      <formula>2</formula>
    </cfRule>
  </conditionalFormatting>
  <conditionalFormatting sqref="F141">
    <cfRule type="expression" priority="27" dxfId="8" stopIfTrue="1">
      <formula>$H$141&gt;$P$142</formula>
    </cfRule>
  </conditionalFormatting>
  <conditionalFormatting sqref="E122:E124 H122:H124">
    <cfRule type="cellIs" priority="16" dxfId="3" operator="equal" stopIfTrue="1">
      <formula>2</formula>
    </cfRule>
  </conditionalFormatting>
  <conditionalFormatting sqref="E131:E133 H131:H133">
    <cfRule type="cellIs" priority="15" dxfId="3" operator="equal" stopIfTrue="1">
      <formula>2</formula>
    </cfRule>
  </conditionalFormatting>
  <conditionalFormatting sqref="E128:E130 H128:H130">
    <cfRule type="cellIs" priority="14" dxfId="3" operator="equal" stopIfTrue="1">
      <formula>2</formula>
    </cfRule>
  </conditionalFormatting>
  <conditionalFormatting sqref="E125:E127 H125:H127">
    <cfRule type="cellIs" priority="13" dxfId="3" operator="equal" stopIfTrue="1">
      <formula>2</formula>
    </cfRule>
  </conditionalFormatting>
  <conditionalFormatting sqref="E134:E137 H134:H137">
    <cfRule type="cellIs" priority="12" dxfId="3" operator="equal" stopIfTrue="1">
      <formula>2</formula>
    </cfRule>
  </conditionalFormatting>
  <conditionalFormatting sqref="H76:H79 E76:E79">
    <cfRule type="cellIs" priority="11" dxfId="8" operator="equal" stopIfTrue="1">
      <formula>2</formula>
    </cfRule>
  </conditionalFormatting>
  <conditionalFormatting sqref="E11:E13">
    <cfRule type="cellIs" priority="7" dxfId="8" operator="equal" stopIfTrue="1">
      <formula>2</formula>
    </cfRule>
    <cfRule type="cellIs" priority="8" dxfId="20" operator="equal" stopIfTrue="1">
      <formula>2</formula>
    </cfRule>
    <cfRule type="cellIs" priority="9" dxfId="19" operator="equal" stopIfTrue="1">
      <formula>2</formula>
    </cfRule>
    <cfRule type="cellIs" priority="10" dxfId="18" operator="equal" stopIfTrue="1">
      <formula>2</formula>
    </cfRule>
  </conditionalFormatting>
  <conditionalFormatting sqref="E33:E38 H33:H38 H43:H45 E43:E45">
    <cfRule type="cellIs" priority="6" dxfId="8" operator="equal" stopIfTrue="1">
      <formula>2</formula>
    </cfRule>
  </conditionalFormatting>
  <conditionalFormatting sqref="H39:H42 E39:E42">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63:E65 H63:H65">
    <cfRule type="cellIs" priority="2" dxfId="3" operator="equal" stopIfTrue="1">
      <formula>2</formula>
    </cfRule>
  </conditionalFormatting>
  <conditionalFormatting sqref="E60:E62 H60:H62">
    <cfRule type="cellIs" priority="1" dxfId="3" operator="equal" stopIfTrue="1">
      <formula>2</formula>
    </cfRule>
  </conditionalFormatting>
  <conditionalFormatting sqref="E143">
    <cfRule type="cellIs" priority="18" dxfId="0" operator="notEqual" stopIfTrue="1">
      <formula>0</formula>
    </cfRule>
    <cfRule type="cellIs" priority="19" dxfId="0" operator="notEqual" stopIfTrue="1">
      <formula>0</formula>
    </cfRule>
  </conditionalFormatting>
  <conditionalFormatting sqref="H143">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13</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28" t="s">
        <v>138</v>
      </c>
      <c r="C10" s="7" t="s">
        <v>310</v>
      </c>
      <c r="D10" s="8"/>
      <c r="E10" s="131">
        <f>IF(D12&lt;&gt;"",2,IF(D11&lt;&gt;"",1,0))</f>
        <v>0</v>
      </c>
      <c r="F10" s="7"/>
      <c r="G10" s="8"/>
      <c r="H10" s="134">
        <f>IF(G12&lt;&gt;"",2,IF(G11&lt;&gt;"",1,0))</f>
        <v>0</v>
      </c>
    </row>
    <row r="11" spans="2:8" ht="12.75">
      <c r="B11" s="129"/>
      <c r="C11" s="10" t="s">
        <v>41</v>
      </c>
      <c r="D11" s="11"/>
      <c r="E11" s="132"/>
      <c r="F11" s="10"/>
      <c r="G11" s="11"/>
      <c r="H11" s="135"/>
    </row>
    <row r="12" spans="2:8" ht="13.5" thickBot="1">
      <c r="B12" s="130"/>
      <c r="C12" s="12" t="s">
        <v>42</v>
      </c>
      <c r="D12" s="13"/>
      <c r="E12" s="133"/>
      <c r="F12" s="68"/>
      <c r="G12" s="13"/>
      <c r="H12" s="136"/>
    </row>
    <row r="13" spans="1:8" ht="12.75">
      <c r="A13" s="72" t="s">
        <v>129</v>
      </c>
      <c r="B13" s="129" t="s">
        <v>22</v>
      </c>
      <c r="C13" s="10" t="s">
        <v>43</v>
      </c>
      <c r="D13" s="26"/>
      <c r="E13" s="139">
        <f>IF(D15&lt;&gt;"",2,IF(D14&lt;&gt;"",1,0))</f>
        <v>0</v>
      </c>
      <c r="F13" s="10"/>
      <c r="G13" s="8"/>
      <c r="H13" s="134">
        <f>IF(G15&lt;&gt;"",2,IF(G14&lt;&gt;"",1,0))</f>
        <v>0</v>
      </c>
    </row>
    <row r="14" spans="2:8" ht="12.75">
      <c r="B14" s="129"/>
      <c r="C14" s="10" t="s">
        <v>44</v>
      </c>
      <c r="D14" s="11"/>
      <c r="E14" s="132"/>
      <c r="F14" s="10"/>
      <c r="G14" s="11"/>
      <c r="H14" s="135"/>
    </row>
    <row r="15" spans="2:8" ht="12.75" customHeight="1" thickBot="1">
      <c r="B15" s="129"/>
      <c r="C15" s="10" t="s">
        <v>90</v>
      </c>
      <c r="D15" s="11"/>
      <c r="E15" s="132"/>
      <c r="F15" s="69"/>
      <c r="G15" s="13"/>
      <c r="H15" s="136"/>
    </row>
    <row r="16" spans="1:8" ht="12.75">
      <c r="A16" s="72" t="s">
        <v>129</v>
      </c>
      <c r="B16" s="128" t="s">
        <v>24</v>
      </c>
      <c r="C16" s="7" t="s">
        <v>51</v>
      </c>
      <c r="D16" s="8"/>
      <c r="E16" s="131">
        <f>IF(D18&lt;&gt;"",2,IF(D17&lt;&gt;"",1,0))</f>
        <v>0</v>
      </c>
      <c r="F16" s="7"/>
      <c r="G16" s="26"/>
      <c r="H16" s="137">
        <f>IF(G18&lt;&gt;"",2,IF(G17&lt;&gt;"",1,0))</f>
        <v>0</v>
      </c>
    </row>
    <row r="17" spans="2:8" ht="12.75">
      <c r="B17" s="129"/>
      <c r="C17" s="10" t="s">
        <v>52</v>
      </c>
      <c r="D17" s="11"/>
      <c r="E17" s="132"/>
      <c r="F17" s="10"/>
      <c r="G17" s="11"/>
      <c r="H17" s="135"/>
    </row>
    <row r="18" spans="2:8" ht="13.5" thickBot="1">
      <c r="B18" s="130"/>
      <c r="C18" s="12" t="s">
        <v>53</v>
      </c>
      <c r="D18" s="13"/>
      <c r="E18" s="133"/>
      <c r="F18" s="68"/>
      <c r="G18" s="11"/>
      <c r="H18" s="135"/>
    </row>
    <row r="19" spans="1:8" ht="12.75">
      <c r="A19" s="72" t="s">
        <v>129</v>
      </c>
      <c r="B19" s="154" t="s">
        <v>25</v>
      </c>
      <c r="C19" s="2" t="s">
        <v>145</v>
      </c>
      <c r="D19" s="26"/>
      <c r="E19" s="139">
        <f>IF(D21&lt;&gt;"",2,IF(D20&lt;&gt;"",1,0))</f>
        <v>0</v>
      </c>
      <c r="F19" s="10"/>
      <c r="G19" s="8"/>
      <c r="H19" s="134">
        <f>IF(G21&lt;&gt;"",2,IF(G20&lt;&gt;"",1,0))</f>
        <v>0</v>
      </c>
    </row>
    <row r="20" spans="2:8" ht="12.75">
      <c r="B20" s="154"/>
      <c r="C20" s="2" t="s">
        <v>172</v>
      </c>
      <c r="D20" s="11"/>
      <c r="E20" s="132"/>
      <c r="F20" s="10"/>
      <c r="G20" s="11"/>
      <c r="H20" s="135"/>
    </row>
    <row r="21" spans="2:8" ht="13.5" thickBot="1">
      <c r="B21" s="154"/>
      <c r="C21" s="2" t="s">
        <v>173</v>
      </c>
      <c r="D21" s="11"/>
      <c r="E21" s="132"/>
      <c r="F21" s="69"/>
      <c r="G21" s="13"/>
      <c r="H21" s="136"/>
    </row>
    <row r="22" spans="1:8" ht="12.75">
      <c r="A22" s="72" t="s">
        <v>129</v>
      </c>
      <c r="B22" s="128" t="s">
        <v>301</v>
      </c>
      <c r="C22" s="7" t="s">
        <v>303</v>
      </c>
      <c r="D22" s="8"/>
      <c r="E22" s="131">
        <f>IF(D24&lt;&gt;"",2,IF(D23&lt;&gt;"",1,0))</f>
        <v>0</v>
      </c>
      <c r="F22" s="7"/>
      <c r="G22" s="8"/>
      <c r="H22" s="134">
        <f>IF(G24&lt;&gt;"",2,IF(G23&lt;&gt;"",1,0))</f>
        <v>0</v>
      </c>
    </row>
    <row r="23" spans="2:8" ht="22.5">
      <c r="B23" s="129"/>
      <c r="C23" s="10" t="s">
        <v>304</v>
      </c>
      <c r="D23" s="11"/>
      <c r="E23" s="132"/>
      <c r="F23" s="10"/>
      <c r="G23" s="11"/>
      <c r="H23" s="135"/>
    </row>
    <row r="24" spans="2:8" ht="23.25" thickBot="1">
      <c r="B24" s="130"/>
      <c r="C24" s="12" t="s">
        <v>305</v>
      </c>
      <c r="D24" s="13"/>
      <c r="E24" s="133"/>
      <c r="F24" s="14"/>
      <c r="G24" s="13"/>
      <c r="H24" s="136"/>
    </row>
    <row r="25" spans="1:8" ht="12.75">
      <c r="A25" s="72" t="s">
        <v>129</v>
      </c>
      <c r="B25" s="128" t="s">
        <v>302</v>
      </c>
      <c r="C25" s="7" t="s">
        <v>306</v>
      </c>
      <c r="D25" s="8"/>
      <c r="E25" s="131">
        <f>IF(D27&lt;&gt;"",2,IF(D26&lt;&gt;"",1,0))</f>
        <v>0</v>
      </c>
      <c r="F25" s="7"/>
      <c r="G25" s="8"/>
      <c r="H25" s="134">
        <f>IF(G27&lt;&gt;"",2,IF(G26&lt;&gt;"",1,0))</f>
        <v>0</v>
      </c>
    </row>
    <row r="26" spans="2:8" ht="12.75">
      <c r="B26" s="129"/>
      <c r="C26" s="10" t="s">
        <v>308</v>
      </c>
      <c r="D26" s="11"/>
      <c r="E26" s="132"/>
      <c r="F26" s="10"/>
      <c r="G26" s="11"/>
      <c r="H26" s="135"/>
    </row>
    <row r="27" spans="2:8" ht="13.5" thickBot="1">
      <c r="B27" s="130"/>
      <c r="C27" s="12" t="s">
        <v>307</v>
      </c>
      <c r="D27" s="13"/>
      <c r="E27" s="133"/>
      <c r="F27" s="14"/>
      <c r="G27" s="13"/>
      <c r="H27" s="136"/>
    </row>
    <row r="28" spans="1:8" ht="12.75">
      <c r="A28" s="72" t="s">
        <v>129</v>
      </c>
      <c r="B28" s="128" t="s">
        <v>26</v>
      </c>
      <c r="C28" s="7" t="s">
        <v>55</v>
      </c>
      <c r="D28" s="8"/>
      <c r="E28" s="131">
        <f>IF(D30&lt;&gt;"",2,IF(D29&lt;&gt;"",1,0))</f>
        <v>0</v>
      </c>
      <c r="F28" s="7"/>
      <c r="G28" s="26"/>
      <c r="H28" s="137">
        <f>IF(G30&lt;&gt;"",2,IF(G29&lt;&gt;"",1,0))</f>
        <v>0</v>
      </c>
    </row>
    <row r="29" spans="2:8" ht="12.75">
      <c r="B29" s="129"/>
      <c r="C29" s="2" t="s">
        <v>93</v>
      </c>
      <c r="D29" s="11"/>
      <c r="E29" s="132"/>
      <c r="F29" s="10"/>
      <c r="G29" s="11"/>
      <c r="H29" s="135"/>
    </row>
    <row r="30" spans="2:8" ht="13.5" thickBot="1">
      <c r="B30" s="130"/>
      <c r="C30" s="12" t="s">
        <v>94</v>
      </c>
      <c r="D30" s="13"/>
      <c r="E30" s="133"/>
      <c r="F30" s="68"/>
      <c r="G30" s="11"/>
      <c r="H30" s="135"/>
    </row>
    <row r="31" spans="2:8" ht="13.5" thickBot="1">
      <c r="B31" s="168" t="s">
        <v>19</v>
      </c>
      <c r="C31" s="169"/>
      <c r="D31" s="67"/>
      <c r="E31" s="62"/>
      <c r="F31" s="62"/>
      <c r="G31" s="27"/>
      <c r="H31" s="29"/>
    </row>
    <row r="32" spans="1:8" ht="12.75">
      <c r="A32" s="72" t="s">
        <v>129</v>
      </c>
      <c r="B32" s="129" t="s">
        <v>28</v>
      </c>
      <c r="C32" s="10" t="s">
        <v>57</v>
      </c>
      <c r="D32" s="26"/>
      <c r="E32" s="139">
        <f>IF(D34&lt;&gt;"",2,IF(D33&lt;&gt;"",1,0))</f>
        <v>0</v>
      </c>
      <c r="F32" s="10"/>
      <c r="G32" s="26"/>
      <c r="H32" s="137">
        <f>IF(G34&lt;&gt;"",2,IF(G33&lt;&gt;"",1,0))</f>
        <v>0</v>
      </c>
    </row>
    <row r="33" spans="2:8" ht="12.75">
      <c r="B33" s="129"/>
      <c r="C33" s="10" t="s">
        <v>58</v>
      </c>
      <c r="D33" s="11"/>
      <c r="E33" s="132"/>
      <c r="F33" s="10"/>
      <c r="G33" s="11"/>
      <c r="H33" s="135"/>
    </row>
    <row r="34" spans="2:8" ht="13.5" thickBot="1">
      <c r="B34" s="129"/>
      <c r="C34" s="10" t="s">
        <v>59</v>
      </c>
      <c r="D34" s="11"/>
      <c r="E34" s="132"/>
      <c r="F34" s="69"/>
      <c r="G34" s="11"/>
      <c r="H34" s="135"/>
    </row>
    <row r="35" spans="1:8" ht="12.75">
      <c r="A35" s="72" t="s">
        <v>129</v>
      </c>
      <c r="B35" s="128" t="s">
        <v>29</v>
      </c>
      <c r="C35" s="7" t="s">
        <v>60</v>
      </c>
      <c r="D35" s="8"/>
      <c r="E35" s="131">
        <f>IF(D37&lt;&gt;"",2,IF(D36&lt;&gt;"",1,0))</f>
        <v>0</v>
      </c>
      <c r="F35" s="7"/>
      <c r="G35" s="8"/>
      <c r="H35" s="134">
        <f>IF(G37&lt;&gt;"",2,IF(G36&lt;&gt;"",1,0))</f>
        <v>0</v>
      </c>
    </row>
    <row r="36" spans="2:8" ht="12.75">
      <c r="B36" s="129"/>
      <c r="C36" s="10" t="s">
        <v>61</v>
      </c>
      <c r="D36" s="11"/>
      <c r="E36" s="132"/>
      <c r="F36" s="10"/>
      <c r="G36" s="11"/>
      <c r="H36" s="135"/>
    </row>
    <row r="37" spans="2:8" ht="13.5" thickBot="1">
      <c r="B37" s="130"/>
      <c r="C37" s="12" t="s">
        <v>62</v>
      </c>
      <c r="D37" s="13"/>
      <c r="E37" s="133"/>
      <c r="F37" s="68"/>
      <c r="G37" s="13"/>
      <c r="H37" s="136"/>
    </row>
    <row r="38" spans="1:8" ht="12.75">
      <c r="A38" s="72" t="s">
        <v>129</v>
      </c>
      <c r="B38" s="129" t="s">
        <v>30</v>
      </c>
      <c r="C38" s="10" t="s">
        <v>97</v>
      </c>
      <c r="D38" s="26"/>
      <c r="E38" s="139">
        <f>IF(D40&lt;&gt;"",2,IF(D39&lt;&gt;"",1,0))</f>
        <v>0</v>
      </c>
      <c r="F38" s="10"/>
      <c r="G38" s="26"/>
      <c r="H38" s="137">
        <f>IF(G40&lt;&gt;"",2,IF(G39&lt;&gt;"",1,0))</f>
        <v>0</v>
      </c>
    </row>
    <row r="39" spans="2:8" ht="12.75">
      <c r="B39" s="129"/>
      <c r="C39" s="10" t="s">
        <v>98</v>
      </c>
      <c r="D39" s="11"/>
      <c r="E39" s="132"/>
      <c r="F39" s="10"/>
      <c r="G39" s="11"/>
      <c r="H39" s="135"/>
    </row>
    <row r="40" spans="2:8" ht="13.5" thickBot="1">
      <c r="B40" s="129"/>
      <c r="C40" s="10" t="s">
        <v>63</v>
      </c>
      <c r="D40" s="32"/>
      <c r="E40" s="140"/>
      <c r="F40" s="69"/>
      <c r="G40" s="32"/>
      <c r="H40" s="141"/>
    </row>
    <row r="41" spans="2:8" ht="13.5" thickBot="1">
      <c r="B41" s="142" t="s">
        <v>140</v>
      </c>
      <c r="C41" s="143"/>
      <c r="D41" s="63"/>
      <c r="E41" s="64"/>
      <c r="F41" s="43"/>
      <c r="G41" s="63"/>
      <c r="H41" s="66"/>
    </row>
    <row r="42" spans="1:8" ht="12.75">
      <c r="A42" s="72" t="s">
        <v>129</v>
      </c>
      <c r="B42" s="129" t="s">
        <v>31</v>
      </c>
      <c r="C42" s="10" t="s">
        <v>99</v>
      </c>
      <c r="D42" s="26"/>
      <c r="E42" s="139">
        <f>IF(D44&lt;&gt;"",2,IF(D43&lt;&gt;"",1,0))</f>
        <v>0</v>
      </c>
      <c r="F42" s="10"/>
      <c r="G42" s="26"/>
      <c r="H42" s="137">
        <f>IF(G44&lt;&gt;"",2,IF(G43&lt;&gt;"",1,0))</f>
        <v>0</v>
      </c>
    </row>
    <row r="43" spans="2:8" ht="12.75">
      <c r="B43" s="129"/>
      <c r="C43" s="10" t="s">
        <v>100</v>
      </c>
      <c r="D43" s="11"/>
      <c r="E43" s="132"/>
      <c r="F43" s="10"/>
      <c r="G43" s="11"/>
      <c r="H43" s="135"/>
    </row>
    <row r="44" spans="2:12" ht="13.5" thickBot="1">
      <c r="B44" s="129"/>
      <c r="C44" s="10" t="s">
        <v>64</v>
      </c>
      <c r="D44" s="11"/>
      <c r="E44" s="132"/>
      <c r="F44" s="69"/>
      <c r="G44" s="11"/>
      <c r="H44" s="135"/>
      <c r="L44" s="112"/>
    </row>
    <row r="45" spans="1:8" ht="12.75">
      <c r="A45" s="72" t="s">
        <v>129</v>
      </c>
      <c r="B45" s="128" t="s">
        <v>32</v>
      </c>
      <c r="C45" s="7" t="s">
        <v>65</v>
      </c>
      <c r="D45" s="8"/>
      <c r="E45" s="131">
        <f>IF(D47&lt;&gt;"",2,IF(D46&lt;&gt;"",1,0))</f>
        <v>0</v>
      </c>
      <c r="F45" s="7"/>
      <c r="G45" s="8"/>
      <c r="H45" s="134">
        <f>IF(G47&lt;&gt;"",2,IF(G46&lt;&gt;"",1,0))</f>
        <v>0</v>
      </c>
    </row>
    <row r="46" spans="2:8" ht="12.75">
      <c r="B46" s="129"/>
      <c r="C46" s="10" t="s">
        <v>66</v>
      </c>
      <c r="D46" s="11"/>
      <c r="E46" s="132"/>
      <c r="F46" s="10"/>
      <c r="G46" s="11"/>
      <c r="H46" s="135"/>
    </row>
    <row r="47" spans="2:8" ht="13.5" thickBot="1">
      <c r="B47" s="130"/>
      <c r="C47" s="12" t="s">
        <v>67</v>
      </c>
      <c r="D47" s="13"/>
      <c r="E47" s="133"/>
      <c r="F47" s="68"/>
      <c r="G47" s="13"/>
      <c r="H47" s="136"/>
    </row>
    <row r="48" spans="1:8" ht="12.75">
      <c r="A48" s="72" t="s">
        <v>129</v>
      </c>
      <c r="B48" s="129" t="s">
        <v>174</v>
      </c>
      <c r="C48" s="2" t="s">
        <v>176</v>
      </c>
      <c r="D48" s="26"/>
      <c r="E48" s="139">
        <f>IF(D50&lt;&gt;"",2,IF(D49&lt;&gt;"",1,0))</f>
        <v>0</v>
      </c>
      <c r="F48" s="10"/>
      <c r="G48" s="26"/>
      <c r="H48" s="137">
        <f>IF(G50&lt;&gt;"",2,IF(G49&lt;&gt;"",1,0))</f>
        <v>0</v>
      </c>
    </row>
    <row r="49" spans="2:8" ht="12.75">
      <c r="B49" s="129"/>
      <c r="C49" s="2" t="s">
        <v>175</v>
      </c>
      <c r="D49" s="11"/>
      <c r="E49" s="132"/>
      <c r="F49" s="10"/>
      <c r="G49" s="11"/>
      <c r="H49" s="135"/>
    </row>
    <row r="50" spans="2:8" ht="13.5" thickBot="1">
      <c r="B50" s="129"/>
      <c r="C50" s="2" t="s">
        <v>177</v>
      </c>
      <c r="D50" s="11"/>
      <c r="E50" s="132"/>
      <c r="F50" s="69"/>
      <c r="G50" s="11"/>
      <c r="H50" s="135"/>
    </row>
    <row r="51" spans="1:8" ht="12.75">
      <c r="A51" s="72" t="s">
        <v>129</v>
      </c>
      <c r="B51" s="128" t="s">
        <v>34</v>
      </c>
      <c r="C51" s="7" t="s">
        <v>104</v>
      </c>
      <c r="D51" s="8"/>
      <c r="E51" s="131">
        <f>IF(D53&lt;&gt;"",2,IF(D52&lt;&gt;"",1,0))</f>
        <v>0</v>
      </c>
      <c r="F51" s="7"/>
      <c r="G51" s="8"/>
      <c r="H51" s="134">
        <f>IF(G53&lt;&gt;"",2,IF(G52&lt;&gt;"",1,0))</f>
        <v>0</v>
      </c>
    </row>
    <row r="52" spans="2:8" ht="12.75">
      <c r="B52" s="129"/>
      <c r="C52" s="10" t="s">
        <v>105</v>
      </c>
      <c r="D52" s="11"/>
      <c r="E52" s="132"/>
      <c r="F52" s="10"/>
      <c r="G52" s="11"/>
      <c r="H52" s="135"/>
    </row>
    <row r="53" spans="2:8" ht="13.5" thickBot="1">
      <c r="B53" s="130"/>
      <c r="C53" s="12" t="s">
        <v>106</v>
      </c>
      <c r="D53" s="13"/>
      <c r="E53" s="133"/>
      <c r="F53" s="68"/>
      <c r="G53" s="13"/>
      <c r="H53" s="136"/>
    </row>
    <row r="54" spans="2:8" ht="21" thickBot="1">
      <c r="B54" s="155" t="s">
        <v>0</v>
      </c>
      <c r="C54" s="156"/>
      <c r="D54" s="71"/>
      <c r="E54" s="70"/>
      <c r="F54" s="70"/>
      <c r="G54" s="30"/>
      <c r="H54" s="31"/>
    </row>
    <row r="55" spans="1:8" ht="12.75">
      <c r="A55" s="72" t="s">
        <v>129</v>
      </c>
      <c r="B55" s="128" t="s">
        <v>35</v>
      </c>
      <c r="C55" s="7" t="s">
        <v>107</v>
      </c>
      <c r="D55" s="8"/>
      <c r="E55" s="131">
        <f>IF(D57&lt;&gt;"",2,IF(D56&lt;&gt;"",1,0))</f>
        <v>0</v>
      </c>
      <c r="F55" s="7"/>
      <c r="G55" s="8"/>
      <c r="H55" s="134">
        <f>IF(G57&lt;&gt;"",2,IF(G56&lt;&gt;"",1,0))</f>
        <v>0</v>
      </c>
    </row>
    <row r="56" spans="2:8" ht="12.75">
      <c r="B56" s="129"/>
      <c r="C56" s="10" t="s">
        <v>108</v>
      </c>
      <c r="D56" s="11"/>
      <c r="E56" s="132"/>
      <c r="F56" s="10"/>
      <c r="G56" s="11"/>
      <c r="H56" s="135"/>
    </row>
    <row r="57" spans="2:8" ht="13.5" thickBot="1">
      <c r="B57" s="130"/>
      <c r="C57" s="12" t="s">
        <v>109</v>
      </c>
      <c r="D57" s="13"/>
      <c r="E57" s="133"/>
      <c r="F57" s="68"/>
      <c r="G57" s="13"/>
      <c r="H57" s="136"/>
    </row>
    <row r="58" spans="1:8" ht="12.75">
      <c r="A58" s="72" t="s">
        <v>129</v>
      </c>
      <c r="B58" s="129" t="s">
        <v>36</v>
      </c>
      <c r="C58" s="10" t="s">
        <v>110</v>
      </c>
      <c r="D58" s="26"/>
      <c r="E58" s="139">
        <f>IF(D60&lt;&gt;"",2,IF(D59&lt;&gt;"",1,0))</f>
        <v>0</v>
      </c>
      <c r="F58" s="10"/>
      <c r="G58" s="26"/>
      <c r="H58" s="137">
        <f>IF(G60&lt;&gt;"",2,IF(G59&lt;&gt;"",1,0))</f>
        <v>0</v>
      </c>
    </row>
    <row r="59" spans="2:8" ht="12.75">
      <c r="B59" s="129"/>
      <c r="C59" s="10" t="s">
        <v>111</v>
      </c>
      <c r="D59" s="11"/>
      <c r="E59" s="132"/>
      <c r="F59" s="10"/>
      <c r="G59" s="11"/>
      <c r="H59" s="135"/>
    </row>
    <row r="60" spans="2:8" ht="13.5" thickBot="1">
      <c r="B60" s="129"/>
      <c r="C60" s="10" t="s">
        <v>112</v>
      </c>
      <c r="D60" s="11"/>
      <c r="E60" s="132"/>
      <c r="F60" s="69"/>
      <c r="G60" s="11"/>
      <c r="H60" s="135"/>
    </row>
    <row r="61" spans="1:8" ht="12.75">
      <c r="A61" s="72" t="s">
        <v>129</v>
      </c>
      <c r="B61" s="128" t="s">
        <v>37</v>
      </c>
      <c r="C61" s="7" t="s">
        <v>113</v>
      </c>
      <c r="D61" s="8"/>
      <c r="E61" s="131">
        <f>IF(D63&lt;&gt;"",2,IF(D62&lt;&gt;"",1,0))</f>
        <v>0</v>
      </c>
      <c r="F61" s="7"/>
      <c r="G61" s="8"/>
      <c r="H61" s="134">
        <f>IF(G63&lt;&gt;"",2,IF(G62&lt;&gt;"",1,0))</f>
        <v>0</v>
      </c>
    </row>
    <row r="62" spans="2:8" ht="12.75">
      <c r="B62" s="129"/>
      <c r="C62" s="10" t="s">
        <v>68</v>
      </c>
      <c r="D62" s="11"/>
      <c r="E62" s="132"/>
      <c r="F62" s="10"/>
      <c r="G62" s="11"/>
      <c r="H62" s="135"/>
    </row>
    <row r="63" spans="2:8" ht="13.5" thickBot="1">
      <c r="B63" s="130"/>
      <c r="C63" s="12" t="s">
        <v>69</v>
      </c>
      <c r="D63" s="13"/>
      <c r="E63" s="133"/>
      <c r="F63" s="68"/>
      <c r="G63" s="13"/>
      <c r="H63" s="136"/>
    </row>
    <row r="64" spans="1:8" ht="12.75">
      <c r="A64" s="72" t="s">
        <v>129</v>
      </c>
      <c r="B64" s="129" t="s">
        <v>38</v>
      </c>
      <c r="C64" s="10" t="s">
        <v>70</v>
      </c>
      <c r="D64" s="26"/>
      <c r="E64" s="139">
        <f>IF(D66&lt;&gt;"",2,IF(D65&lt;&gt;"",1,0))</f>
        <v>0</v>
      </c>
      <c r="F64" s="10"/>
      <c r="G64" s="26"/>
      <c r="H64" s="137">
        <f>IF(G66&lt;&gt;"",2,IF(G65&lt;&gt;"",1,0))</f>
        <v>0</v>
      </c>
    </row>
    <row r="65" spans="2:8" ht="12.75">
      <c r="B65" s="129"/>
      <c r="C65" s="10" t="s">
        <v>71</v>
      </c>
      <c r="D65" s="11"/>
      <c r="E65" s="132"/>
      <c r="F65" s="10"/>
      <c r="G65" s="11"/>
      <c r="H65" s="135"/>
    </row>
    <row r="66" spans="2:8" ht="13.5" thickBot="1">
      <c r="B66" s="129"/>
      <c r="C66" s="10" t="s">
        <v>178</v>
      </c>
      <c r="D66" s="11"/>
      <c r="E66" s="132"/>
      <c r="F66" s="69"/>
      <c r="G66" s="11"/>
      <c r="H66" s="135"/>
    </row>
    <row r="67" spans="2:8" ht="21" customHeight="1" thickBot="1">
      <c r="B67" s="155" t="s">
        <v>309</v>
      </c>
      <c r="C67" s="156"/>
      <c r="D67" s="71"/>
      <c r="E67" s="70"/>
      <c r="F67" s="70"/>
      <c r="G67" s="30"/>
      <c r="H67" s="31"/>
    </row>
    <row r="68" spans="1:8" ht="12.75">
      <c r="A68" s="72" t="s">
        <v>129</v>
      </c>
      <c r="B68" s="129" t="s">
        <v>2</v>
      </c>
      <c r="C68" s="10" t="s">
        <v>73</v>
      </c>
      <c r="D68" s="26"/>
      <c r="E68" s="139">
        <f>IF(D70&lt;&gt;"",2,IF(D69&lt;&gt;"",1,0))</f>
        <v>0</v>
      </c>
      <c r="F68" s="10"/>
      <c r="G68" s="26"/>
      <c r="H68" s="137">
        <f>IF(G70&lt;&gt;"",2,IF(G69&lt;&gt;"",1,0))</f>
        <v>0</v>
      </c>
    </row>
    <row r="69" spans="2:8" ht="12.75">
      <c r="B69" s="129"/>
      <c r="C69" s="10" t="s">
        <v>74</v>
      </c>
      <c r="D69" s="11"/>
      <c r="E69" s="132"/>
      <c r="F69" s="10"/>
      <c r="G69" s="11"/>
      <c r="H69" s="135"/>
    </row>
    <row r="70" spans="2:8" ht="13.5" thickBot="1">
      <c r="B70" s="129"/>
      <c r="C70" s="10" t="s">
        <v>75</v>
      </c>
      <c r="D70" s="11"/>
      <c r="E70" s="132"/>
      <c r="F70" s="69"/>
      <c r="G70" s="11"/>
      <c r="H70" s="135"/>
    </row>
    <row r="71" spans="1:8" ht="12.75">
      <c r="A71" s="72" t="s">
        <v>129</v>
      </c>
      <c r="B71" s="128" t="s">
        <v>3</v>
      </c>
      <c r="C71" s="7" t="s">
        <v>76</v>
      </c>
      <c r="D71" s="8"/>
      <c r="E71" s="131">
        <f>IF(D73&lt;&gt;"",2,IF(D72&lt;&gt;"",1,0))</f>
        <v>0</v>
      </c>
      <c r="F71" s="7"/>
      <c r="G71" s="8"/>
      <c r="H71" s="134">
        <f>IF(G73&lt;&gt;"",2,IF(G72&lt;&gt;"",1,0))</f>
        <v>0</v>
      </c>
    </row>
    <row r="72" spans="2:8" ht="12.75">
      <c r="B72" s="129"/>
      <c r="C72" s="10" t="s">
        <v>114</v>
      </c>
      <c r="D72" s="11"/>
      <c r="E72" s="132"/>
      <c r="F72" s="10"/>
      <c r="G72" s="11"/>
      <c r="H72" s="135"/>
    </row>
    <row r="73" spans="2:8" ht="13.5" thickBot="1">
      <c r="B73" s="130"/>
      <c r="C73" s="12" t="s">
        <v>115</v>
      </c>
      <c r="D73" s="13"/>
      <c r="E73" s="133"/>
      <c r="F73" s="68"/>
      <c r="G73" s="13"/>
      <c r="H73" s="136"/>
    </row>
    <row r="74" spans="1:8" ht="12.75" customHeight="1">
      <c r="A74" s="72" t="s">
        <v>129</v>
      </c>
      <c r="B74" s="129" t="s">
        <v>4</v>
      </c>
      <c r="C74" s="10" t="s">
        <v>77</v>
      </c>
      <c r="D74" s="26"/>
      <c r="E74" s="139">
        <f>IF(D76&lt;&gt;"",2,IF(D75&lt;&gt;"",1,0))</f>
        <v>0</v>
      </c>
      <c r="F74" s="10"/>
      <c r="G74" s="26"/>
      <c r="H74" s="137">
        <f>IF(G76&lt;&gt;"",2,IF(G75&lt;&gt;"",1,0))</f>
        <v>0</v>
      </c>
    </row>
    <row r="75" spans="2:8" ht="12.75">
      <c r="B75" s="129"/>
      <c r="C75" s="10" t="s">
        <v>78</v>
      </c>
      <c r="D75" s="11"/>
      <c r="E75" s="132"/>
      <c r="F75" s="10"/>
      <c r="G75" s="11"/>
      <c r="H75" s="135"/>
    </row>
    <row r="76" spans="2:8" ht="13.5" thickBot="1">
      <c r="B76" s="129"/>
      <c r="C76" s="10" t="s">
        <v>79</v>
      </c>
      <c r="D76" s="11"/>
      <c r="E76" s="132"/>
      <c r="F76" s="69"/>
      <c r="G76" s="11"/>
      <c r="H76" s="135"/>
    </row>
    <row r="77" spans="1:8" ht="12.75">
      <c r="A77" s="72" t="s">
        <v>129</v>
      </c>
      <c r="B77" s="128" t="s">
        <v>5</v>
      </c>
      <c r="C77" s="7" t="s">
        <v>80</v>
      </c>
      <c r="D77" s="8"/>
      <c r="E77" s="131">
        <f>IF(D79&lt;&gt;"",2,IF(D78&lt;&gt;"",1,0))</f>
        <v>0</v>
      </c>
      <c r="F77" s="7"/>
      <c r="G77" s="8"/>
      <c r="H77" s="134">
        <f>IF(G79&lt;&gt;"",2,IF(G78&lt;&gt;"",1,0))</f>
        <v>0</v>
      </c>
    </row>
    <row r="78" spans="2:8" ht="12.75">
      <c r="B78" s="129"/>
      <c r="C78" s="10" t="s">
        <v>81</v>
      </c>
      <c r="D78" s="11"/>
      <c r="E78" s="132"/>
      <c r="F78" s="10"/>
      <c r="G78" s="11"/>
      <c r="H78" s="135"/>
    </row>
    <row r="79" spans="2:8" ht="13.5" thickBot="1">
      <c r="B79" s="130"/>
      <c r="C79" s="12" t="s">
        <v>82</v>
      </c>
      <c r="D79" s="13"/>
      <c r="E79" s="133"/>
      <c r="F79" s="68"/>
      <c r="G79" s="13"/>
      <c r="H79" s="136"/>
    </row>
    <row r="80" spans="1:8" ht="12.75">
      <c r="A80" s="72" t="s">
        <v>129</v>
      </c>
      <c r="B80" s="153" t="s">
        <v>131</v>
      </c>
      <c r="C80" s="1" t="s">
        <v>132</v>
      </c>
      <c r="D80" s="8"/>
      <c r="E80" s="131">
        <f>IF(D82&lt;&gt;"",2,IF(D81&lt;&gt;"",1,0))</f>
        <v>0</v>
      </c>
      <c r="F80" s="7"/>
      <c r="G80" s="8"/>
      <c r="H80" s="134">
        <f>IF(G82&lt;&gt;"",2,IF(G81&lt;&gt;"",1,0))</f>
        <v>0</v>
      </c>
    </row>
    <row r="81" spans="2:8" ht="12.75">
      <c r="B81" s="154"/>
      <c r="C81" s="2" t="s">
        <v>133</v>
      </c>
      <c r="D81" s="11"/>
      <c r="E81" s="132"/>
      <c r="F81" s="10"/>
      <c r="G81" s="11"/>
      <c r="H81" s="135"/>
    </row>
    <row r="82" spans="2:8" ht="13.5" thickBot="1">
      <c r="B82" s="159"/>
      <c r="C82" s="3" t="s">
        <v>134</v>
      </c>
      <c r="D82" s="13"/>
      <c r="E82" s="133"/>
      <c r="F82" s="14"/>
      <c r="G82" s="13"/>
      <c r="H82" s="136"/>
    </row>
    <row r="83" spans="1:8" ht="12.75">
      <c r="A83" s="72" t="s">
        <v>129</v>
      </c>
      <c r="B83" s="129" t="s">
        <v>39</v>
      </c>
      <c r="C83" s="10" t="s">
        <v>83</v>
      </c>
      <c r="D83" s="8"/>
      <c r="E83" s="131">
        <f>IF(D85&lt;&gt;"",2,IF(D84&lt;&gt;"",1,0))</f>
        <v>0</v>
      </c>
      <c r="F83" s="7"/>
      <c r="G83" s="8"/>
      <c r="H83" s="134">
        <f>IF(G85&lt;&gt;"",2,IF(G84&lt;&gt;"",1,0))</f>
        <v>0</v>
      </c>
    </row>
    <row r="84" spans="2:8" ht="12.75">
      <c r="B84" s="129"/>
      <c r="C84" s="10" t="s">
        <v>84</v>
      </c>
      <c r="D84" s="11"/>
      <c r="E84" s="132"/>
      <c r="F84" s="10"/>
      <c r="G84" s="11"/>
      <c r="H84" s="135"/>
    </row>
    <row r="85" spans="2:8" ht="13.5" thickBot="1">
      <c r="B85" s="129"/>
      <c r="C85" s="10" t="s">
        <v>116</v>
      </c>
      <c r="D85" s="13"/>
      <c r="E85" s="133"/>
      <c r="F85" s="14"/>
      <c r="G85" s="13"/>
      <c r="H85" s="136"/>
    </row>
    <row r="86" spans="1:8" ht="12.75">
      <c r="A86" s="72" t="s">
        <v>129</v>
      </c>
      <c r="B86" s="153" t="s">
        <v>40</v>
      </c>
      <c r="C86" s="1" t="s">
        <v>85</v>
      </c>
      <c r="D86" s="8"/>
      <c r="E86" s="131">
        <f>IF(D88&lt;&gt;"",2,IF(D87&lt;&gt;"",1,0))</f>
        <v>0</v>
      </c>
      <c r="F86" s="7"/>
      <c r="G86" s="8"/>
      <c r="H86" s="134">
        <f>IF(G88&lt;&gt;"",2,IF(G87&lt;&gt;"",1,0))</f>
        <v>0</v>
      </c>
    </row>
    <row r="87" spans="2:8" ht="12.75">
      <c r="B87" s="154"/>
      <c r="C87" s="2" t="s">
        <v>86</v>
      </c>
      <c r="D87" s="11"/>
      <c r="E87" s="132"/>
      <c r="F87" s="10"/>
      <c r="G87" s="11"/>
      <c r="H87" s="135"/>
    </row>
    <row r="88" spans="2:8" ht="13.5" thickBot="1">
      <c r="B88" s="159"/>
      <c r="C88" s="3" t="s">
        <v>87</v>
      </c>
      <c r="D88" s="13"/>
      <c r="E88" s="133"/>
      <c r="F88" s="14"/>
      <c r="G88" s="13"/>
      <c r="H88" s="136"/>
    </row>
    <row r="89" spans="1:8" ht="12.75">
      <c r="A89" s="72" t="s">
        <v>129</v>
      </c>
      <c r="B89" s="154" t="s">
        <v>135</v>
      </c>
      <c r="C89" s="2" t="s">
        <v>136</v>
      </c>
      <c r="D89" s="8"/>
      <c r="E89" s="131">
        <f>IF(D91&lt;&gt;"",2,IF(D90&lt;&gt;"",1,0))</f>
        <v>0</v>
      </c>
      <c r="F89" s="7"/>
      <c r="G89" s="8"/>
      <c r="H89" s="134">
        <f>IF(G91&lt;&gt;"",2,IF(G90&lt;&gt;"",1,0))</f>
        <v>0</v>
      </c>
    </row>
    <row r="90" spans="2:8" ht="12.75">
      <c r="B90" s="154"/>
      <c r="C90" s="2" t="s">
        <v>137</v>
      </c>
      <c r="D90" s="11"/>
      <c r="E90" s="132"/>
      <c r="F90" s="10"/>
      <c r="G90" s="11"/>
      <c r="H90" s="135"/>
    </row>
    <row r="91" spans="2:8" ht="13.5" thickBot="1">
      <c r="B91" s="154"/>
      <c r="C91" s="2" t="s">
        <v>315</v>
      </c>
      <c r="D91" s="32"/>
      <c r="E91" s="140"/>
      <c r="F91" s="61"/>
      <c r="G91" s="32"/>
      <c r="H91" s="141"/>
    </row>
    <row r="92" spans="2:10" ht="21" thickBot="1">
      <c r="B92" s="157" t="s">
        <v>15</v>
      </c>
      <c r="C92" s="158"/>
      <c r="D92" s="63"/>
      <c r="E92" s="64"/>
      <c r="F92" s="65"/>
      <c r="G92" s="63"/>
      <c r="H92" s="66"/>
      <c r="I92" s="46"/>
      <c r="J92" s="6"/>
    </row>
    <row r="93" spans="1:10" ht="12.75">
      <c r="A93" s="72" t="s">
        <v>129</v>
      </c>
      <c r="B93" s="153" t="s">
        <v>1</v>
      </c>
      <c r="C93" s="1" t="s">
        <v>117</v>
      </c>
      <c r="D93" s="26"/>
      <c r="E93" s="139">
        <f>IF(D95&lt;&gt;"",2,IF(D94&lt;&gt;"",1,0))</f>
        <v>0</v>
      </c>
      <c r="F93" s="10"/>
      <c r="G93" s="26"/>
      <c r="H93" s="137">
        <f>IF(G95&lt;&gt;"",2,IF(G94&lt;&gt;"",1,0))</f>
        <v>0</v>
      </c>
      <c r="I93" s="46"/>
      <c r="J93" s="6"/>
    </row>
    <row r="94" spans="2:10" ht="12.75" customHeight="1">
      <c r="B94" s="154"/>
      <c r="C94" s="2" t="s">
        <v>88</v>
      </c>
      <c r="D94" s="11"/>
      <c r="E94" s="132"/>
      <c r="F94" s="10"/>
      <c r="G94" s="11"/>
      <c r="H94" s="135"/>
      <c r="I94" s="46"/>
      <c r="J94" s="6"/>
    </row>
    <row r="95" spans="2:10" ht="13.5" thickBot="1">
      <c r="B95" s="154"/>
      <c r="C95" s="2" t="s">
        <v>118</v>
      </c>
      <c r="D95" s="11"/>
      <c r="E95" s="132"/>
      <c r="F95" s="69"/>
      <c r="G95" s="11"/>
      <c r="H95" s="135"/>
      <c r="I95" s="46"/>
      <c r="J95" s="6"/>
    </row>
    <row r="96" spans="2:14" ht="30.75" thickBot="1">
      <c r="B96" s="33" t="s">
        <v>16</v>
      </c>
      <c r="C96" s="34" t="str">
        <f>IF(E96&lt;P109,"ACCEPTABLE",IF(E96&lt;P110,"CAUTION","HIGH RISK"))</f>
        <v>ACCEPTABLE</v>
      </c>
      <c r="D96" s="35"/>
      <c r="E96" s="36">
        <f>SUM(E10:E95)</f>
        <v>0</v>
      </c>
      <c r="F96" s="37" t="str">
        <f>IF(H96&lt;P109,"ACCEPTABLE",IF(H96&lt;P110,"CAUTION","HIGH RISK"))</f>
        <v>ACCEPTABLE</v>
      </c>
      <c r="G96" s="35"/>
      <c r="H96" s="38">
        <f>SUM(H10:H95)</f>
        <v>0</v>
      </c>
      <c r="I96" s="46"/>
      <c r="J96" s="6"/>
      <c r="M96" s="111" t="s">
        <v>9</v>
      </c>
      <c r="N96" s="113"/>
    </row>
    <row r="97" spans="2:14" ht="13.5" thickBot="1">
      <c r="B97" s="39" t="s">
        <v>17</v>
      </c>
      <c r="C97" s="40"/>
      <c r="D97" s="41"/>
      <c r="E97" s="42">
        <f>COUNT(E9:E95)</f>
        <v>27</v>
      </c>
      <c r="F97" s="43"/>
      <c r="G97" s="44"/>
      <c r="H97" s="45">
        <f>COUNT(H9:H95)</f>
        <v>27</v>
      </c>
      <c r="I97" s="46"/>
      <c r="J97" s="6"/>
      <c r="M97" s="111" t="s">
        <v>12</v>
      </c>
      <c r="N97" s="113"/>
    </row>
    <row r="98" spans="2:14" ht="18.75" thickBot="1">
      <c r="B98" s="47" t="s">
        <v>130</v>
      </c>
      <c r="C98" s="48"/>
      <c r="D98" s="49"/>
      <c r="E98" s="50">
        <f>E97-COUNTA(D9:D95)</f>
        <v>27</v>
      </c>
      <c r="F98" s="51"/>
      <c r="G98" s="52"/>
      <c r="H98" s="53">
        <f>H97-COUNTA(G9:G95)</f>
        <v>27</v>
      </c>
      <c r="I98" s="46"/>
      <c r="J98" s="6"/>
      <c r="N98" s="113"/>
    </row>
    <row r="99" spans="9:26" ht="12.75">
      <c r="I99" s="46"/>
      <c r="J99" s="6"/>
      <c r="N99" s="113"/>
      <c r="O99" s="111">
        <f>E97</f>
        <v>27</v>
      </c>
      <c r="Q99" s="113" t="s">
        <v>121</v>
      </c>
      <c r="R99" s="111" t="s">
        <v>122</v>
      </c>
      <c r="T99" s="111" t="s">
        <v>123</v>
      </c>
      <c r="V99" s="111" t="s">
        <v>124</v>
      </c>
      <c r="W99" s="111" t="s">
        <v>125</v>
      </c>
      <c r="X99" s="111" t="s">
        <v>127</v>
      </c>
      <c r="Y99" s="111" t="s">
        <v>128</v>
      </c>
      <c r="Z99" s="111">
        <f>LOOKUP(X124,X100:X150)</f>
      </c>
    </row>
    <row r="100" spans="1:25" ht="12.75" customHeight="1">
      <c r="A100" s="81"/>
      <c r="B100" s="54"/>
      <c r="C100" s="55"/>
      <c r="D100" s="56"/>
      <c r="E100" s="46"/>
      <c r="F100" s="46"/>
      <c r="G100" s="138"/>
      <c r="H100" s="46"/>
      <c r="I100" s="46"/>
      <c r="J100" s="6"/>
      <c r="N100" s="113"/>
      <c r="O100" s="111">
        <f>O99*2</f>
        <v>54</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25" ht="20.25">
      <c r="A101" s="81"/>
      <c r="B101" s="54"/>
      <c r="C101" s="55"/>
      <c r="D101" s="56"/>
      <c r="E101" s="46"/>
      <c r="F101" s="46"/>
      <c r="G101" s="138"/>
      <c r="H101" s="46"/>
      <c r="N101" s="113"/>
      <c r="Q101" s="113">
        <v>0.02</v>
      </c>
      <c r="R101" s="114">
        <f t="shared" si="0"/>
        <v>1.08</v>
      </c>
      <c r="T101" s="111">
        <f t="shared" si="1"/>
        <v>5.0216</v>
      </c>
      <c r="U101" s="114"/>
      <c r="V101" s="111">
        <f t="shared" si="2"/>
      </c>
      <c r="W101" s="111">
        <f t="shared" si="3"/>
      </c>
      <c r="X101" s="111">
        <f aca="true" t="shared" si="4" ref="X101:X150">IF(AND($P$109&gt;R101,$P$109&lt;=R102),$O$100+5,"")</f>
      </c>
      <c r="Y101" s="111">
        <f aca="true" t="shared" si="5" ref="Y101:Y150">IF(AND($P$110&gt;R101,$P$110&lt;=R102),$O$100+5,"")</f>
      </c>
    </row>
    <row r="102" spans="1:25" ht="20.25">
      <c r="A102" s="81"/>
      <c r="B102" s="54"/>
      <c r="C102" s="55"/>
      <c r="D102" s="56"/>
      <c r="E102" s="46"/>
      <c r="F102" s="46"/>
      <c r="G102" s="138"/>
      <c r="H102" s="46"/>
      <c r="M102" s="111" t="s">
        <v>10</v>
      </c>
      <c r="N102" s="113"/>
      <c r="Q102" s="113">
        <v>0.04</v>
      </c>
      <c r="R102" s="114">
        <f t="shared" si="0"/>
        <v>2.16</v>
      </c>
      <c r="T102" s="111">
        <f t="shared" si="1"/>
        <v>5.0864</v>
      </c>
      <c r="U102" s="114"/>
      <c r="V102" s="111">
        <f t="shared" si="2"/>
      </c>
      <c r="W102" s="111">
        <f t="shared" si="3"/>
      </c>
      <c r="X102" s="111">
        <f t="shared" si="4"/>
      </c>
      <c r="Y102" s="111">
        <f t="shared" si="5"/>
      </c>
    </row>
    <row r="103" spans="1:25" ht="12.75">
      <c r="A103" s="81"/>
      <c r="B103" s="57"/>
      <c r="C103" s="46"/>
      <c r="D103" s="58"/>
      <c r="E103" s="46"/>
      <c r="F103" s="46"/>
      <c r="G103" s="58"/>
      <c r="H103" s="46"/>
      <c r="M103" s="111" t="s">
        <v>11</v>
      </c>
      <c r="N103" s="113"/>
      <c r="Q103" s="113">
        <v>0.06</v>
      </c>
      <c r="R103" s="114">
        <f t="shared" si="0"/>
        <v>3.2399999999999998</v>
      </c>
      <c r="T103" s="111">
        <f t="shared" si="1"/>
        <v>5.1944</v>
      </c>
      <c r="U103" s="114"/>
      <c r="V103" s="111">
        <f t="shared" si="2"/>
      </c>
      <c r="W103" s="111">
        <f t="shared" si="3"/>
      </c>
      <c r="X103" s="111">
        <f t="shared" si="4"/>
      </c>
      <c r="Y103" s="111">
        <f t="shared" si="5"/>
      </c>
    </row>
    <row r="104" spans="2:25" ht="12.75">
      <c r="B104" s="59"/>
      <c r="C104" s="46"/>
      <c r="D104" s="58"/>
      <c r="E104" s="46"/>
      <c r="F104" s="46"/>
      <c r="G104" s="58"/>
      <c r="H104" s="46"/>
      <c r="N104" s="113"/>
      <c r="Q104" s="113">
        <v>0.08</v>
      </c>
      <c r="R104" s="114">
        <f t="shared" si="0"/>
        <v>4.32</v>
      </c>
      <c r="T104" s="111">
        <f t="shared" si="1"/>
        <v>5.3456</v>
      </c>
      <c r="U104" s="114"/>
      <c r="V104" s="111">
        <f t="shared" si="2"/>
      </c>
      <c r="W104" s="111">
        <f t="shared" si="3"/>
      </c>
      <c r="X104" s="111">
        <f t="shared" si="4"/>
      </c>
      <c r="Y104" s="111">
        <f t="shared" si="5"/>
      </c>
    </row>
    <row r="105" spans="2:25" ht="12.75">
      <c r="B105" s="46"/>
      <c r="C105" s="46"/>
      <c r="D105" s="58"/>
      <c r="E105" s="46"/>
      <c r="F105" s="46"/>
      <c r="G105" s="58"/>
      <c r="H105" s="46"/>
      <c r="M105" s="111" t="s">
        <v>126</v>
      </c>
      <c r="N105" s="113"/>
      <c r="O105" s="111">
        <f>E96</f>
        <v>0</v>
      </c>
      <c r="Q105" s="113">
        <v>0.1</v>
      </c>
      <c r="R105" s="114">
        <f t="shared" si="0"/>
        <v>5.4</v>
      </c>
      <c r="T105" s="111">
        <f t="shared" si="1"/>
        <v>5.54</v>
      </c>
      <c r="U105" s="114"/>
      <c r="V105" s="111">
        <f t="shared" si="2"/>
      </c>
      <c r="W105" s="111">
        <f t="shared" si="3"/>
      </c>
      <c r="X105" s="111">
        <f t="shared" si="4"/>
      </c>
      <c r="Y105" s="111">
        <f t="shared" si="5"/>
      </c>
    </row>
    <row r="106" spans="2:25" ht="12.75">
      <c r="B106" s="60"/>
      <c r="M106" s="111" t="s">
        <v>119</v>
      </c>
      <c r="N106" s="113"/>
      <c r="O106" s="111">
        <f>H96</f>
        <v>0</v>
      </c>
      <c r="Q106" s="113">
        <v>0.12</v>
      </c>
      <c r="R106" s="114">
        <f t="shared" si="0"/>
        <v>6.4799999999999995</v>
      </c>
      <c r="T106" s="111">
        <f t="shared" si="1"/>
        <v>5.7776</v>
      </c>
      <c r="U106" s="114"/>
      <c r="V106" s="111">
        <f t="shared" si="2"/>
      </c>
      <c r="W106" s="111">
        <f t="shared" si="3"/>
      </c>
      <c r="X106" s="111">
        <f t="shared" si="4"/>
      </c>
      <c r="Y106" s="111">
        <f t="shared" si="5"/>
      </c>
    </row>
    <row r="107" spans="2:25" ht="12.75">
      <c r="B107" s="60"/>
      <c r="M107" s="111" t="s">
        <v>120</v>
      </c>
      <c r="N107" s="113"/>
      <c r="Q107" s="113">
        <v>0.14</v>
      </c>
      <c r="R107" s="114">
        <f t="shared" si="0"/>
        <v>7.5600000000000005</v>
      </c>
      <c r="T107" s="111">
        <f t="shared" si="1"/>
        <v>6.058400000000001</v>
      </c>
      <c r="U107" s="114"/>
      <c r="V107" s="111">
        <f t="shared" si="2"/>
      </c>
      <c r="W107" s="111">
        <f t="shared" si="3"/>
      </c>
      <c r="X107" s="111">
        <f t="shared" si="4"/>
      </c>
      <c r="Y107" s="111">
        <f t="shared" si="5"/>
      </c>
    </row>
    <row r="108" spans="2:25" ht="12.75">
      <c r="B108" s="60"/>
      <c r="N108" s="113"/>
      <c r="Q108" s="113">
        <v>0.16</v>
      </c>
      <c r="R108" s="114">
        <f t="shared" si="0"/>
        <v>8.64</v>
      </c>
      <c r="T108" s="111">
        <f t="shared" si="1"/>
        <v>6.3824000000000005</v>
      </c>
      <c r="U108" s="114"/>
      <c r="V108" s="111">
        <f t="shared" si="2"/>
      </c>
      <c r="W108" s="111">
        <f t="shared" si="3"/>
      </c>
      <c r="X108" s="111">
        <f t="shared" si="4"/>
      </c>
      <c r="Y108" s="111">
        <f t="shared" si="5"/>
      </c>
    </row>
    <row r="109" spans="14:25" ht="12.75">
      <c r="N109" s="113"/>
      <c r="O109" s="111">
        <v>20</v>
      </c>
      <c r="P109" s="111">
        <f>$O$100*$O$109/100</f>
        <v>10.8</v>
      </c>
      <c r="Q109" s="113">
        <v>0.18</v>
      </c>
      <c r="R109" s="114">
        <f t="shared" si="0"/>
        <v>9.719999999999999</v>
      </c>
      <c r="T109" s="111">
        <f t="shared" si="1"/>
        <v>6.7496</v>
      </c>
      <c r="U109" s="114"/>
      <c r="V109" s="111">
        <f t="shared" si="2"/>
      </c>
      <c r="W109" s="111">
        <f t="shared" si="3"/>
      </c>
      <c r="X109" s="111">
        <f t="shared" si="4"/>
        <v>59</v>
      </c>
      <c r="Y109" s="111">
        <f t="shared" si="5"/>
      </c>
    </row>
    <row r="110" spans="14:25" ht="12.75">
      <c r="N110" s="113"/>
      <c r="O110" s="111">
        <v>40</v>
      </c>
      <c r="P110" s="111">
        <f>$O$100*$O$110/100</f>
        <v>21.6</v>
      </c>
      <c r="Q110" s="113">
        <v>0.2</v>
      </c>
      <c r="R110" s="114">
        <f t="shared" si="0"/>
        <v>10.8</v>
      </c>
      <c r="T110" s="111">
        <f t="shared" si="1"/>
        <v>7.16</v>
      </c>
      <c r="U110" s="114"/>
      <c r="V110" s="111">
        <f t="shared" si="2"/>
      </c>
      <c r="W110" s="111">
        <f t="shared" si="3"/>
      </c>
      <c r="X110" s="111">
        <f t="shared" si="4"/>
      </c>
      <c r="Y110" s="111">
        <f t="shared" si="5"/>
      </c>
    </row>
    <row r="111" spans="13:25" ht="12.75">
      <c r="M111" s="111" t="str">
        <f>IF(E96&lt;P109,"CAUTION",22)</f>
        <v>CAUTION</v>
      </c>
      <c r="N111" s="113"/>
      <c r="Q111" s="113">
        <v>0.22</v>
      </c>
      <c r="R111" s="114">
        <f t="shared" si="0"/>
        <v>11.88</v>
      </c>
      <c r="T111" s="111">
        <f t="shared" si="1"/>
        <v>7.6136</v>
      </c>
      <c r="U111" s="114"/>
      <c r="V111" s="111">
        <f t="shared" si="2"/>
      </c>
      <c r="W111" s="111">
        <f t="shared" si="3"/>
      </c>
      <c r="X111" s="111">
        <f t="shared" si="4"/>
      </c>
      <c r="Y111" s="111">
        <f t="shared" si="5"/>
      </c>
    </row>
    <row r="112" spans="14:25" ht="12.75">
      <c r="N112" s="113"/>
      <c r="Q112" s="113">
        <v>0.24</v>
      </c>
      <c r="R112" s="114">
        <f t="shared" si="0"/>
        <v>12.959999999999999</v>
      </c>
      <c r="T112" s="111">
        <f t="shared" si="1"/>
        <v>8.1104</v>
      </c>
      <c r="U112" s="114"/>
      <c r="V112" s="111">
        <f t="shared" si="2"/>
      </c>
      <c r="W112" s="111">
        <f t="shared" si="3"/>
      </c>
      <c r="X112" s="111">
        <f t="shared" si="4"/>
      </c>
      <c r="Y112" s="111">
        <f t="shared" si="5"/>
      </c>
    </row>
    <row r="113" spans="14:25" ht="12.75">
      <c r="N113" s="113"/>
      <c r="Q113" s="113">
        <v>0.26</v>
      </c>
      <c r="R113" s="114">
        <f t="shared" si="0"/>
        <v>14.040000000000001</v>
      </c>
      <c r="T113" s="111">
        <f t="shared" si="1"/>
        <v>8.650400000000001</v>
      </c>
      <c r="U113" s="114"/>
      <c r="V113" s="111">
        <f t="shared" si="2"/>
      </c>
      <c r="W113" s="111">
        <f t="shared" si="3"/>
      </c>
      <c r="X113" s="111">
        <f t="shared" si="4"/>
      </c>
      <c r="Y113" s="111">
        <f t="shared" si="5"/>
      </c>
    </row>
    <row r="114" spans="14:25" ht="12.75">
      <c r="N114" s="113"/>
      <c r="Q114" s="113">
        <v>0.28</v>
      </c>
      <c r="R114" s="114">
        <f t="shared" si="0"/>
        <v>15.120000000000001</v>
      </c>
      <c r="T114" s="111">
        <f t="shared" si="1"/>
        <v>9.233600000000001</v>
      </c>
      <c r="U114" s="114"/>
      <c r="V114" s="111">
        <f t="shared" si="2"/>
      </c>
      <c r="W114" s="111">
        <f t="shared" si="3"/>
      </c>
      <c r="X114" s="111">
        <f t="shared" si="4"/>
      </c>
      <c r="Y114" s="111">
        <f t="shared" si="5"/>
      </c>
    </row>
    <row r="115" spans="14:25" ht="12.75">
      <c r="N115" s="113"/>
      <c r="Q115" s="113">
        <v>0.3</v>
      </c>
      <c r="R115" s="114">
        <f t="shared" si="0"/>
        <v>16.2</v>
      </c>
      <c r="T115" s="111">
        <f t="shared" si="1"/>
        <v>9.86</v>
      </c>
      <c r="U115" s="114"/>
      <c r="V115" s="111">
        <f t="shared" si="2"/>
      </c>
      <c r="W115" s="111">
        <f t="shared" si="3"/>
      </c>
      <c r="X115" s="111">
        <f t="shared" si="4"/>
      </c>
      <c r="Y115" s="111">
        <f t="shared" si="5"/>
      </c>
    </row>
    <row r="116" spans="14:25" ht="12.75">
      <c r="N116" s="113"/>
      <c r="Q116" s="113">
        <v>0.32</v>
      </c>
      <c r="R116" s="114">
        <f t="shared" si="0"/>
        <v>17.28</v>
      </c>
      <c r="T116" s="111">
        <f t="shared" si="1"/>
        <v>10.5296</v>
      </c>
      <c r="U116" s="114"/>
      <c r="V116" s="111">
        <f t="shared" si="2"/>
      </c>
      <c r="W116" s="111">
        <f t="shared" si="3"/>
      </c>
      <c r="X116" s="111">
        <f t="shared" si="4"/>
      </c>
      <c r="Y116" s="111">
        <f t="shared" si="5"/>
      </c>
    </row>
    <row r="117" spans="14:25" ht="12.75">
      <c r="N117" s="113"/>
      <c r="Q117" s="113">
        <v>0.34</v>
      </c>
      <c r="R117" s="114">
        <f t="shared" si="0"/>
        <v>18.360000000000003</v>
      </c>
      <c r="T117" s="111">
        <f t="shared" si="1"/>
        <v>11.2424</v>
      </c>
      <c r="U117" s="114"/>
      <c r="V117" s="111">
        <f t="shared" si="2"/>
      </c>
      <c r="W117" s="111">
        <f t="shared" si="3"/>
      </c>
      <c r="X117" s="111">
        <f t="shared" si="4"/>
      </c>
      <c r="Y117" s="111">
        <f t="shared" si="5"/>
      </c>
    </row>
    <row r="118" spans="14:25" ht="12.75">
      <c r="N118" s="113"/>
      <c r="Q118" s="113">
        <v>0.36</v>
      </c>
      <c r="R118" s="114">
        <f t="shared" si="0"/>
        <v>19.439999999999998</v>
      </c>
      <c r="T118" s="111">
        <f t="shared" si="1"/>
        <v>11.9984</v>
      </c>
      <c r="U118" s="114"/>
      <c r="V118" s="111">
        <f t="shared" si="2"/>
      </c>
      <c r="W118" s="111">
        <f t="shared" si="3"/>
      </c>
      <c r="X118" s="111">
        <f t="shared" si="4"/>
      </c>
      <c r="Y118" s="111">
        <f t="shared" si="5"/>
      </c>
    </row>
    <row r="119" spans="14:25" ht="12.75">
      <c r="N119" s="113"/>
      <c r="Q119" s="113">
        <v>0.38</v>
      </c>
      <c r="R119" s="114">
        <f t="shared" si="0"/>
        <v>20.52</v>
      </c>
      <c r="T119" s="111">
        <f t="shared" si="1"/>
        <v>12.7976</v>
      </c>
      <c r="U119" s="114"/>
      <c r="V119" s="111">
        <f t="shared" si="2"/>
      </c>
      <c r="W119" s="111">
        <f t="shared" si="3"/>
      </c>
      <c r="X119" s="111">
        <f t="shared" si="4"/>
      </c>
      <c r="Y119" s="111">
        <f t="shared" si="5"/>
        <v>59</v>
      </c>
    </row>
    <row r="120" spans="14:25" ht="12.75">
      <c r="N120" s="113"/>
      <c r="Q120" s="113">
        <v>0.4</v>
      </c>
      <c r="R120" s="114">
        <f t="shared" si="0"/>
        <v>21.6</v>
      </c>
      <c r="T120" s="111">
        <f t="shared" si="1"/>
        <v>13.640000000000002</v>
      </c>
      <c r="U120" s="114"/>
      <c r="V120" s="111">
        <f t="shared" si="2"/>
      </c>
      <c r="W120" s="111">
        <f t="shared" si="3"/>
      </c>
      <c r="X120" s="111">
        <f t="shared" si="4"/>
      </c>
      <c r="Y120" s="111">
        <f t="shared" si="5"/>
      </c>
    </row>
    <row r="121" spans="14:25" ht="12.75">
      <c r="N121" s="113"/>
      <c r="Q121" s="113">
        <v>0.42</v>
      </c>
      <c r="R121" s="114">
        <f t="shared" si="0"/>
        <v>22.68</v>
      </c>
      <c r="T121" s="111">
        <f t="shared" si="1"/>
        <v>14.525599999999999</v>
      </c>
      <c r="U121" s="114"/>
      <c r="V121" s="111">
        <f t="shared" si="2"/>
      </c>
      <c r="W121" s="111">
        <f t="shared" si="3"/>
      </c>
      <c r="X121" s="111">
        <f t="shared" si="4"/>
      </c>
      <c r="Y121" s="111">
        <f t="shared" si="5"/>
      </c>
    </row>
    <row r="122" spans="14:25" ht="12.75">
      <c r="N122" s="113"/>
      <c r="Q122" s="113">
        <v>0.44</v>
      </c>
      <c r="R122" s="114">
        <f t="shared" si="0"/>
        <v>23.76</v>
      </c>
      <c r="T122" s="111">
        <f t="shared" si="1"/>
        <v>15.4544</v>
      </c>
      <c r="U122" s="114"/>
      <c r="V122" s="111">
        <f t="shared" si="2"/>
      </c>
      <c r="W122" s="111">
        <f t="shared" si="3"/>
      </c>
      <c r="X122" s="111">
        <f t="shared" si="4"/>
      </c>
      <c r="Y122" s="111">
        <f t="shared" si="5"/>
      </c>
    </row>
    <row r="123" spans="14:25" ht="12.75">
      <c r="N123" s="113"/>
      <c r="Q123" s="113">
        <v>0.46</v>
      </c>
      <c r="R123" s="114">
        <f t="shared" si="0"/>
        <v>24.84</v>
      </c>
      <c r="T123" s="111">
        <f t="shared" si="1"/>
        <v>16.4264</v>
      </c>
      <c r="U123" s="114"/>
      <c r="V123" s="111">
        <f t="shared" si="2"/>
      </c>
      <c r="W123" s="111">
        <f t="shared" si="3"/>
      </c>
      <c r="X123" s="111">
        <f t="shared" si="4"/>
      </c>
      <c r="Y123" s="111">
        <f t="shared" si="5"/>
      </c>
    </row>
    <row r="124" spans="14:25" ht="12.75">
      <c r="N124" s="113"/>
      <c r="Q124" s="113">
        <v>0.48</v>
      </c>
      <c r="R124" s="114">
        <f t="shared" si="0"/>
        <v>25.919999999999998</v>
      </c>
      <c r="T124" s="111">
        <f t="shared" si="1"/>
        <v>17.4416</v>
      </c>
      <c r="U124" s="114"/>
      <c r="V124" s="111">
        <f t="shared" si="2"/>
      </c>
      <c r="W124" s="111">
        <f t="shared" si="3"/>
      </c>
      <c r="X124" s="111">
        <f t="shared" si="4"/>
      </c>
      <c r="Y124" s="111">
        <f t="shared" si="5"/>
      </c>
    </row>
    <row r="125" spans="14:25" ht="12.75">
      <c r="N125" s="113"/>
      <c r="Q125" s="113">
        <v>0.5</v>
      </c>
      <c r="R125" s="114">
        <f t="shared" si="0"/>
        <v>27</v>
      </c>
      <c r="T125" s="111">
        <f t="shared" si="1"/>
        <v>18.5</v>
      </c>
      <c r="U125" s="114"/>
      <c r="V125" s="111">
        <f t="shared" si="2"/>
      </c>
      <c r="W125" s="111">
        <f t="shared" si="3"/>
      </c>
      <c r="X125" s="111">
        <f t="shared" si="4"/>
      </c>
      <c r="Y125" s="111">
        <f t="shared" si="5"/>
      </c>
    </row>
    <row r="126" spans="14:25" ht="12.75">
      <c r="N126" s="113"/>
      <c r="Q126" s="113">
        <v>0.52</v>
      </c>
      <c r="R126" s="114">
        <f t="shared" si="0"/>
        <v>28.080000000000002</v>
      </c>
      <c r="T126" s="111">
        <f t="shared" si="1"/>
        <v>19.6016</v>
      </c>
      <c r="U126" s="114"/>
      <c r="V126" s="111">
        <f t="shared" si="2"/>
      </c>
      <c r="W126" s="111">
        <f t="shared" si="3"/>
      </c>
      <c r="X126" s="111">
        <f t="shared" si="4"/>
      </c>
      <c r="Y126" s="111">
        <f t="shared" si="5"/>
      </c>
    </row>
    <row r="127" spans="14:25" ht="12.75">
      <c r="N127" s="113"/>
      <c r="Q127" s="113">
        <v>0.54</v>
      </c>
      <c r="R127" s="114">
        <f t="shared" si="0"/>
        <v>29.160000000000004</v>
      </c>
      <c r="T127" s="111">
        <f t="shared" si="1"/>
        <v>20.7464</v>
      </c>
      <c r="U127" s="114"/>
      <c r="V127" s="111">
        <f t="shared" si="2"/>
      </c>
      <c r="W127" s="111">
        <f t="shared" si="3"/>
      </c>
      <c r="X127" s="111">
        <f t="shared" si="4"/>
      </c>
      <c r="Y127" s="111">
        <f t="shared" si="5"/>
      </c>
    </row>
    <row r="128" spans="14:25" ht="12.75">
      <c r="N128" s="113"/>
      <c r="Q128" s="113">
        <v>0.56</v>
      </c>
      <c r="R128" s="114">
        <f t="shared" si="0"/>
        <v>30.240000000000002</v>
      </c>
      <c r="T128" s="111">
        <f t="shared" si="1"/>
        <v>21.934400000000004</v>
      </c>
      <c r="U128" s="114"/>
      <c r="V128" s="111">
        <f t="shared" si="2"/>
      </c>
      <c r="W128" s="111">
        <f t="shared" si="3"/>
      </c>
      <c r="X128" s="111">
        <f t="shared" si="4"/>
      </c>
      <c r="Y128" s="111">
        <f t="shared" si="5"/>
      </c>
    </row>
    <row r="129" spans="14:25" ht="12.75">
      <c r="N129" s="113"/>
      <c r="Q129" s="113">
        <v>0.58</v>
      </c>
      <c r="R129" s="114">
        <f t="shared" si="0"/>
        <v>31.319999999999997</v>
      </c>
      <c r="T129" s="111">
        <f t="shared" si="1"/>
        <v>23.165599999999998</v>
      </c>
      <c r="U129" s="114"/>
      <c r="V129" s="111">
        <f t="shared" si="2"/>
      </c>
      <c r="W129" s="111">
        <f t="shared" si="3"/>
      </c>
      <c r="X129" s="111">
        <f t="shared" si="4"/>
      </c>
      <c r="Y129" s="111">
        <f t="shared" si="5"/>
      </c>
    </row>
    <row r="130" spans="14:25" ht="12.75">
      <c r="N130" s="113"/>
      <c r="Q130" s="113">
        <v>0.6</v>
      </c>
      <c r="R130" s="114">
        <f t="shared" si="0"/>
        <v>32.4</v>
      </c>
      <c r="T130" s="111">
        <f t="shared" si="1"/>
        <v>24.439999999999998</v>
      </c>
      <c r="U130" s="114"/>
      <c r="V130" s="111">
        <f t="shared" si="2"/>
      </c>
      <c r="W130" s="111">
        <f t="shared" si="3"/>
      </c>
      <c r="X130" s="111">
        <f t="shared" si="4"/>
      </c>
      <c r="Y130" s="111">
        <f t="shared" si="5"/>
      </c>
    </row>
    <row r="131" spans="14:25" ht="12.75">
      <c r="N131" s="113"/>
      <c r="Q131" s="113">
        <v>0.62</v>
      </c>
      <c r="R131" s="114">
        <f t="shared" si="0"/>
        <v>33.48</v>
      </c>
      <c r="T131" s="111">
        <f t="shared" si="1"/>
        <v>25.7576</v>
      </c>
      <c r="U131" s="114"/>
      <c r="V131" s="111">
        <f t="shared" si="2"/>
      </c>
      <c r="W131" s="111">
        <f t="shared" si="3"/>
      </c>
      <c r="X131" s="111">
        <f t="shared" si="4"/>
      </c>
      <c r="Y131" s="111">
        <f t="shared" si="5"/>
      </c>
    </row>
    <row r="132" spans="14:25" ht="12.75">
      <c r="N132" s="113"/>
      <c r="Q132" s="113">
        <v>0.64</v>
      </c>
      <c r="R132" s="114">
        <f t="shared" si="0"/>
        <v>34.56</v>
      </c>
      <c r="T132" s="111">
        <f t="shared" si="1"/>
        <v>27.1184</v>
      </c>
      <c r="U132" s="114"/>
      <c r="V132" s="111">
        <f t="shared" si="2"/>
      </c>
      <c r="W132" s="111">
        <f t="shared" si="3"/>
      </c>
      <c r="X132" s="111">
        <f t="shared" si="4"/>
      </c>
      <c r="Y132" s="111">
        <f t="shared" si="5"/>
      </c>
    </row>
    <row r="133" spans="14:25" ht="12.75">
      <c r="N133" s="113"/>
      <c r="Q133" s="113">
        <v>0.66</v>
      </c>
      <c r="R133" s="114">
        <f t="shared" si="0"/>
        <v>35.64</v>
      </c>
      <c r="T133" s="111">
        <f t="shared" si="1"/>
        <v>28.5224</v>
      </c>
      <c r="U133" s="114"/>
      <c r="V133" s="111">
        <f t="shared" si="2"/>
      </c>
      <c r="W133" s="111">
        <f t="shared" si="3"/>
      </c>
      <c r="X133" s="111">
        <f t="shared" si="4"/>
      </c>
      <c r="Y133" s="111">
        <f t="shared" si="5"/>
      </c>
    </row>
    <row r="134" spans="14:25" ht="12.75">
      <c r="N134" s="113"/>
      <c r="Q134" s="113">
        <v>0.68</v>
      </c>
      <c r="R134" s="114">
        <f t="shared" si="0"/>
        <v>36.720000000000006</v>
      </c>
      <c r="T134" s="111">
        <f t="shared" si="1"/>
        <v>29.969600000000003</v>
      </c>
      <c r="U134" s="114"/>
      <c r="V134" s="111">
        <f t="shared" si="2"/>
      </c>
      <c r="W134" s="111">
        <f t="shared" si="3"/>
      </c>
      <c r="X134" s="111">
        <f t="shared" si="4"/>
      </c>
      <c r="Y134" s="111">
        <f t="shared" si="5"/>
      </c>
    </row>
    <row r="135" spans="14:25" ht="12.75">
      <c r="N135" s="113"/>
      <c r="Q135" s="113">
        <v>0.7</v>
      </c>
      <c r="R135" s="114">
        <f t="shared" si="0"/>
        <v>37.8</v>
      </c>
      <c r="T135" s="111">
        <f t="shared" si="1"/>
        <v>31.459999999999997</v>
      </c>
      <c r="U135" s="114"/>
      <c r="V135" s="111">
        <f t="shared" si="2"/>
      </c>
      <c r="W135" s="111">
        <f t="shared" si="3"/>
      </c>
      <c r="X135" s="111">
        <f t="shared" si="4"/>
      </c>
      <c r="Y135" s="111">
        <f t="shared" si="5"/>
      </c>
    </row>
    <row r="136" spans="14:25" ht="12.75">
      <c r="N136" s="113"/>
      <c r="Q136" s="113">
        <v>0.72</v>
      </c>
      <c r="R136" s="114">
        <f t="shared" si="0"/>
        <v>38.879999999999995</v>
      </c>
      <c r="T136" s="111">
        <f t="shared" si="1"/>
        <v>32.9936</v>
      </c>
      <c r="U136" s="114"/>
      <c r="V136" s="111">
        <f t="shared" si="2"/>
      </c>
      <c r="W136" s="111">
        <f t="shared" si="3"/>
      </c>
      <c r="X136" s="111">
        <f t="shared" si="4"/>
      </c>
      <c r="Y136" s="111">
        <f t="shared" si="5"/>
      </c>
    </row>
    <row r="137" spans="14:25" ht="12.75">
      <c r="N137" s="113"/>
      <c r="Q137" s="113">
        <v>0.74</v>
      </c>
      <c r="R137" s="114">
        <f t="shared" si="0"/>
        <v>39.96</v>
      </c>
      <c r="T137" s="111">
        <f t="shared" si="1"/>
        <v>34.5704</v>
      </c>
      <c r="U137" s="114"/>
      <c r="V137" s="111">
        <f t="shared" si="2"/>
      </c>
      <c r="W137" s="111">
        <f t="shared" si="3"/>
      </c>
      <c r="X137" s="111">
        <f t="shared" si="4"/>
      </c>
      <c r="Y137" s="111">
        <f t="shared" si="5"/>
      </c>
    </row>
    <row r="138" spans="14:25" ht="12.75">
      <c r="N138" s="113"/>
      <c r="Q138" s="113">
        <v>0.76</v>
      </c>
      <c r="R138" s="114">
        <f t="shared" si="0"/>
        <v>41.04</v>
      </c>
      <c r="T138" s="111">
        <f t="shared" si="1"/>
        <v>36.1904</v>
      </c>
      <c r="U138" s="114"/>
      <c r="V138" s="111">
        <f t="shared" si="2"/>
      </c>
      <c r="W138" s="111">
        <f t="shared" si="3"/>
      </c>
      <c r="X138" s="111">
        <f t="shared" si="4"/>
      </c>
      <c r="Y138" s="111">
        <f t="shared" si="5"/>
      </c>
    </row>
    <row r="139" spans="14:25" ht="12.75">
      <c r="N139" s="113"/>
      <c r="Q139" s="113">
        <v>0.78</v>
      </c>
      <c r="R139" s="114">
        <f t="shared" si="0"/>
        <v>42.120000000000005</v>
      </c>
      <c r="T139" s="111">
        <f t="shared" si="1"/>
        <v>37.8536</v>
      </c>
      <c r="U139" s="114"/>
      <c r="V139" s="111">
        <f t="shared" si="2"/>
      </c>
      <c r="W139" s="111">
        <f t="shared" si="3"/>
      </c>
      <c r="X139" s="111">
        <f t="shared" si="4"/>
      </c>
      <c r="Y139" s="111">
        <f t="shared" si="5"/>
      </c>
    </row>
    <row r="140" spans="14:25" ht="12.75">
      <c r="N140" s="113"/>
      <c r="Q140" s="113">
        <v>0.8</v>
      </c>
      <c r="R140" s="114">
        <f t="shared" si="0"/>
        <v>43.2</v>
      </c>
      <c r="T140" s="111">
        <f t="shared" si="1"/>
        <v>39.56000000000001</v>
      </c>
      <c r="U140" s="114"/>
      <c r="V140" s="111">
        <f t="shared" si="2"/>
      </c>
      <c r="W140" s="111">
        <f t="shared" si="3"/>
      </c>
      <c r="X140" s="111">
        <f t="shared" si="4"/>
      </c>
      <c r="Y140" s="111">
        <f t="shared" si="5"/>
      </c>
    </row>
    <row r="141" spans="14:25" ht="12.75">
      <c r="N141" s="113"/>
      <c r="Q141" s="113">
        <v>0.82</v>
      </c>
      <c r="R141" s="114">
        <f t="shared" si="0"/>
        <v>44.279999999999994</v>
      </c>
      <c r="T141" s="111">
        <f t="shared" si="1"/>
        <v>41.309599999999996</v>
      </c>
      <c r="U141" s="114"/>
      <c r="V141" s="111">
        <f t="shared" si="2"/>
      </c>
      <c r="W141" s="111">
        <f t="shared" si="3"/>
      </c>
      <c r="X141" s="111">
        <f t="shared" si="4"/>
      </c>
      <c r="Y141" s="111">
        <f t="shared" si="5"/>
      </c>
    </row>
    <row r="142" spans="14:25" ht="12.75">
      <c r="N142" s="113"/>
      <c r="Q142" s="113">
        <v>0.84</v>
      </c>
      <c r="R142" s="114">
        <f t="shared" si="0"/>
        <v>45.36</v>
      </c>
      <c r="T142" s="111">
        <f t="shared" si="1"/>
        <v>43.102399999999996</v>
      </c>
      <c r="U142" s="114"/>
      <c r="V142" s="111">
        <f t="shared" si="2"/>
      </c>
      <c r="W142" s="111">
        <f t="shared" si="3"/>
      </c>
      <c r="X142" s="111">
        <f t="shared" si="4"/>
      </c>
      <c r="Y142" s="111">
        <f t="shared" si="5"/>
      </c>
    </row>
    <row r="143" spans="14:25" ht="12.75">
      <c r="N143" s="113"/>
      <c r="Q143" s="113">
        <v>0.86</v>
      </c>
      <c r="R143" s="114">
        <f t="shared" si="0"/>
        <v>46.44</v>
      </c>
      <c r="T143" s="111">
        <f t="shared" si="1"/>
        <v>44.938399999999994</v>
      </c>
      <c r="U143" s="114"/>
      <c r="V143" s="111">
        <f t="shared" si="2"/>
      </c>
      <c r="W143" s="111">
        <f t="shared" si="3"/>
      </c>
      <c r="X143" s="111">
        <f t="shared" si="4"/>
      </c>
      <c r="Y143" s="111">
        <f t="shared" si="5"/>
      </c>
    </row>
    <row r="144" spans="14:25" ht="12.75">
      <c r="N144" s="113"/>
      <c r="Q144" s="113">
        <v>0.88</v>
      </c>
      <c r="R144" s="114">
        <f t="shared" si="0"/>
        <v>47.52</v>
      </c>
      <c r="T144" s="111">
        <f t="shared" si="1"/>
        <v>46.8176</v>
      </c>
      <c r="U144" s="114"/>
      <c r="V144" s="111">
        <f t="shared" si="2"/>
      </c>
      <c r="W144" s="111">
        <f t="shared" si="3"/>
      </c>
      <c r="X144" s="111">
        <f t="shared" si="4"/>
      </c>
      <c r="Y144" s="111">
        <f t="shared" si="5"/>
      </c>
    </row>
    <row r="145" spans="14:25" ht="12.75">
      <c r="N145" s="113"/>
      <c r="Q145" s="113">
        <v>0.9</v>
      </c>
      <c r="R145" s="114">
        <f t="shared" si="0"/>
        <v>48.6</v>
      </c>
      <c r="T145" s="111">
        <f t="shared" si="1"/>
        <v>48.74</v>
      </c>
      <c r="U145" s="114"/>
      <c r="V145" s="111">
        <f t="shared" si="2"/>
      </c>
      <c r="W145" s="111">
        <f t="shared" si="3"/>
      </c>
      <c r="X145" s="111">
        <f t="shared" si="4"/>
      </c>
      <c r="Y145" s="111">
        <f t="shared" si="5"/>
      </c>
    </row>
    <row r="146" spans="14:25" ht="12.75">
      <c r="N146" s="113"/>
      <c r="Q146" s="113">
        <v>0.92</v>
      </c>
      <c r="R146" s="114">
        <f t="shared" si="0"/>
        <v>49.68</v>
      </c>
      <c r="T146" s="111">
        <f t="shared" si="1"/>
        <v>50.705600000000004</v>
      </c>
      <c r="U146" s="114"/>
      <c r="V146" s="111">
        <f t="shared" si="2"/>
      </c>
      <c r="W146" s="111">
        <f t="shared" si="3"/>
      </c>
      <c r="X146" s="111">
        <f t="shared" si="4"/>
      </c>
      <c r="Y146" s="111">
        <f t="shared" si="5"/>
      </c>
    </row>
    <row r="147" spans="14:25" ht="12.75">
      <c r="N147" s="113"/>
      <c r="Q147" s="113">
        <v>0.94</v>
      </c>
      <c r="R147" s="114">
        <f t="shared" si="0"/>
        <v>50.76</v>
      </c>
      <c r="T147" s="111">
        <f t="shared" si="1"/>
        <v>52.7144</v>
      </c>
      <c r="U147" s="114"/>
      <c r="V147" s="111">
        <f t="shared" si="2"/>
      </c>
      <c r="W147" s="111">
        <f t="shared" si="3"/>
      </c>
      <c r="X147" s="111">
        <f t="shared" si="4"/>
      </c>
      <c r="Y147" s="111">
        <f t="shared" si="5"/>
      </c>
    </row>
    <row r="148" spans="14:25" ht="12.75">
      <c r="N148" s="113"/>
      <c r="Q148" s="113">
        <v>0.96</v>
      </c>
      <c r="R148" s="114">
        <f t="shared" si="0"/>
        <v>51.839999999999996</v>
      </c>
      <c r="T148" s="111">
        <f t="shared" si="1"/>
        <v>54.7664</v>
      </c>
      <c r="U148" s="114"/>
      <c r="V148" s="111">
        <f t="shared" si="2"/>
      </c>
      <c r="W148" s="111">
        <f t="shared" si="3"/>
      </c>
      <c r="X148" s="111">
        <f t="shared" si="4"/>
      </c>
      <c r="Y148" s="111">
        <f t="shared" si="5"/>
      </c>
    </row>
    <row r="149" spans="17:25" ht="12.75">
      <c r="Q149" s="113">
        <v>0.98</v>
      </c>
      <c r="R149" s="114">
        <f t="shared" si="0"/>
        <v>52.92</v>
      </c>
      <c r="T149" s="111">
        <f t="shared" si="1"/>
        <v>56.861599999999996</v>
      </c>
      <c r="U149" s="114"/>
      <c r="V149" s="111">
        <f t="shared" si="2"/>
      </c>
      <c r="W149" s="111">
        <f t="shared" si="3"/>
      </c>
      <c r="X149" s="111">
        <f t="shared" si="4"/>
      </c>
      <c r="Y149" s="111">
        <f t="shared" si="5"/>
      </c>
    </row>
    <row r="150" spans="17:25" ht="12.75">
      <c r="Q150" s="113">
        <v>1</v>
      </c>
      <c r="R150" s="114">
        <f t="shared" si="0"/>
        <v>54</v>
      </c>
      <c r="T150" s="111">
        <f t="shared" si="1"/>
        <v>59</v>
      </c>
      <c r="U150" s="114"/>
      <c r="V150" s="111">
        <f t="shared" si="2"/>
      </c>
      <c r="W150" s="111">
        <f t="shared" si="3"/>
      </c>
      <c r="X150" s="111">
        <f t="shared" si="4"/>
      </c>
      <c r="Y150" s="111">
        <f t="shared" si="5"/>
      </c>
    </row>
    <row r="151" ht="12.75">
      <c r="Q151" s="113"/>
    </row>
  </sheetData>
  <sheetProtection/>
  <mergeCells count="95">
    <mergeCell ref="G100:G102"/>
    <mergeCell ref="B86:B88"/>
    <mergeCell ref="E86:E88"/>
    <mergeCell ref="H86:H88"/>
    <mergeCell ref="B89:B91"/>
    <mergeCell ref="E89:E91"/>
    <mergeCell ref="B92:C92"/>
    <mergeCell ref="B93:B95"/>
    <mergeCell ref="E93:E95"/>
    <mergeCell ref="H93:H95"/>
    <mergeCell ref="E74:E76"/>
    <mergeCell ref="H74:H76"/>
    <mergeCell ref="H89:H91"/>
    <mergeCell ref="B80:B82"/>
    <mergeCell ref="E80:E82"/>
    <mergeCell ref="H80:H82"/>
    <mergeCell ref="B83:B85"/>
    <mergeCell ref="E83:E85"/>
    <mergeCell ref="H83:H85"/>
    <mergeCell ref="B68:B70"/>
    <mergeCell ref="E68:E70"/>
    <mergeCell ref="H68:H70"/>
    <mergeCell ref="B77:B79"/>
    <mergeCell ref="E77:E79"/>
    <mergeCell ref="H77:H79"/>
    <mergeCell ref="B71:B73"/>
    <mergeCell ref="E71:E73"/>
    <mergeCell ref="H71:H73"/>
    <mergeCell ref="B74:B76"/>
    <mergeCell ref="B64:B66"/>
    <mergeCell ref="E64:E66"/>
    <mergeCell ref="H64:H66"/>
    <mergeCell ref="B67:C67"/>
    <mergeCell ref="B58:B60"/>
    <mergeCell ref="E58:E60"/>
    <mergeCell ref="H58:H60"/>
    <mergeCell ref="B61:B63"/>
    <mergeCell ref="E61:E63"/>
    <mergeCell ref="H61:H63"/>
    <mergeCell ref="B54:C54"/>
    <mergeCell ref="B55:B57"/>
    <mergeCell ref="E55:E57"/>
    <mergeCell ref="H55:H57"/>
    <mergeCell ref="B48:B50"/>
    <mergeCell ref="E48:E50"/>
    <mergeCell ref="H48:H50"/>
    <mergeCell ref="B51:B53"/>
    <mergeCell ref="E51:E53"/>
    <mergeCell ref="H51:H53"/>
    <mergeCell ref="H38:H40"/>
    <mergeCell ref="B45:B47"/>
    <mergeCell ref="E45:E47"/>
    <mergeCell ref="H45:H47"/>
    <mergeCell ref="H32:H34"/>
    <mergeCell ref="B41:C41"/>
    <mergeCell ref="B42:B44"/>
    <mergeCell ref="E42:E44"/>
    <mergeCell ref="H42:H44"/>
    <mergeCell ref="B35:B37"/>
    <mergeCell ref="E35:E37"/>
    <mergeCell ref="H35:H37"/>
    <mergeCell ref="B38:B40"/>
    <mergeCell ref="E38:E40"/>
    <mergeCell ref="B22:B24"/>
    <mergeCell ref="B31:C31"/>
    <mergeCell ref="B32:B34"/>
    <mergeCell ref="E32:E34"/>
    <mergeCell ref="B28:B30"/>
    <mergeCell ref="E28:E30"/>
    <mergeCell ref="H28:H30"/>
    <mergeCell ref="B25:B27"/>
    <mergeCell ref="E25:E27"/>
    <mergeCell ref="H25:H27"/>
    <mergeCell ref="B16:B18"/>
    <mergeCell ref="E16:E18"/>
    <mergeCell ref="H16:H18"/>
    <mergeCell ref="B19:B21"/>
    <mergeCell ref="E19:E21"/>
    <mergeCell ref="H19:H21"/>
    <mergeCell ref="B10:B12"/>
    <mergeCell ref="E10:E12"/>
    <mergeCell ref="H10:H12"/>
    <mergeCell ref="B13:B15"/>
    <mergeCell ref="E13:E15"/>
    <mergeCell ref="H13:H15"/>
    <mergeCell ref="E22:E24"/>
    <mergeCell ref="H22:H24"/>
    <mergeCell ref="B1:B3"/>
    <mergeCell ref="E1:E3"/>
    <mergeCell ref="H1:H3"/>
    <mergeCell ref="B6:C8"/>
    <mergeCell ref="E6:E8"/>
    <mergeCell ref="F6:F8"/>
    <mergeCell ref="H6:H8"/>
    <mergeCell ref="B9:C9"/>
  </mergeCells>
  <conditionalFormatting sqref="E10:E12">
    <cfRule type="cellIs" priority="15" dxfId="8" operator="equal" stopIfTrue="1">
      <formula>2</formula>
    </cfRule>
    <cfRule type="cellIs" priority="16" dxfId="20" operator="equal" stopIfTrue="1">
      <formula>2</formula>
    </cfRule>
    <cfRule type="cellIs" priority="17" dxfId="19" operator="equal" stopIfTrue="1">
      <formula>2</formula>
    </cfRule>
    <cfRule type="cellIs" priority="18" dxfId="18" operator="equal" stopIfTrue="1">
      <formula>2</formula>
    </cfRule>
  </conditionalFormatting>
  <conditionalFormatting sqref="E42:E53 H42:H53 E55:E66 H55:H66 H68:H79 E68:E79 E93:E95 H93:H95 E32:E37 H32:H37 E28:E30 H28:H30 H10:H21 E10:E21">
    <cfRule type="cellIs" priority="14" dxfId="8" operator="equal" stopIfTrue="1">
      <formula>2</formula>
    </cfRule>
  </conditionalFormatting>
  <conditionalFormatting sqref="C96">
    <cfRule type="expression" priority="13" dxfId="8" stopIfTrue="1">
      <formula>$E$96&gt;$P$110</formula>
    </cfRule>
  </conditionalFormatting>
  <conditionalFormatting sqref="E1:E3 H1:H3">
    <cfRule type="cellIs" priority="12" dxfId="3" operator="equal" stopIfTrue="1">
      <formula>2</formula>
    </cfRule>
  </conditionalFormatting>
  <conditionalFormatting sqref="F96">
    <cfRule type="expression" priority="19" dxfId="8" stopIfTrue="1">
      <formula>$H$96&gt;$P$110</formula>
    </cfRule>
  </conditionalFormatting>
  <conditionalFormatting sqref="E86:E88 H86:H88">
    <cfRule type="cellIs" priority="7" dxfId="3" operator="equal" stopIfTrue="1">
      <formula>2</formula>
    </cfRule>
  </conditionalFormatting>
  <conditionalFormatting sqref="E83:E85 H83:H85">
    <cfRule type="cellIs" priority="6" dxfId="3" operator="equal" stopIfTrue="1">
      <formula>2</formula>
    </cfRule>
  </conditionalFormatting>
  <conditionalFormatting sqref="E80:E82 H80:H82">
    <cfRule type="cellIs" priority="5" dxfId="3" operator="equal" stopIfTrue="1">
      <formula>2</formula>
    </cfRule>
  </conditionalFormatting>
  <conditionalFormatting sqref="E89:E92 H89:H92">
    <cfRule type="cellIs" priority="4" dxfId="3" operator="equal" stopIfTrue="1">
      <formula>2</formula>
    </cfRule>
  </conditionalFormatting>
  <conditionalFormatting sqref="H38:H41 E38:E41">
    <cfRule type="cellIs" priority="3" dxfId="8" operator="equal" stopIfTrue="1">
      <formula>2</formula>
    </cfRule>
  </conditionalFormatting>
  <conditionalFormatting sqref="E25:E27 H25:H27">
    <cfRule type="cellIs" priority="2" dxfId="3" operator="equal" stopIfTrue="1">
      <formula>2</formula>
    </cfRule>
  </conditionalFormatting>
  <conditionalFormatting sqref="E22:E24 H22:H24">
    <cfRule type="cellIs" priority="1" dxfId="3" operator="equal" stopIfTrue="1">
      <formula>2</formula>
    </cfRule>
  </conditionalFormatting>
  <conditionalFormatting sqref="E98">
    <cfRule type="cellIs" priority="10" dxfId="0" operator="notEqual" stopIfTrue="1">
      <formula>0</formula>
    </cfRule>
    <cfRule type="cellIs" priority="11" dxfId="0" operator="notEqual" stopIfTrue="1">
      <formula>0</formula>
    </cfRule>
  </conditionalFormatting>
  <conditionalFormatting sqref="H98">
    <cfRule type="cellIs" priority="9"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AA183"/>
  <sheetViews>
    <sheetView zoomScale="115" zoomScaleNormal="115"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141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22.5" customHeight="1" thickBot="1">
      <c r="B9" s="172" t="s">
        <v>142</v>
      </c>
      <c r="C9" s="173"/>
      <c r="D9" s="73"/>
      <c r="E9" s="74"/>
      <c r="F9" s="24" t="s">
        <v>20</v>
      </c>
      <c r="G9" s="73"/>
      <c r="H9" s="75"/>
    </row>
    <row r="10" spans="2:8" ht="13.5" thickBot="1">
      <c r="B10" s="170" t="s">
        <v>18</v>
      </c>
      <c r="C10" s="171"/>
      <c r="D10" s="67"/>
      <c r="E10" s="28"/>
      <c r="F10" s="76"/>
      <c r="G10" s="67"/>
      <c r="H10" s="29"/>
    </row>
    <row r="11" spans="1:8" ht="12.75">
      <c r="A11" s="72" t="s">
        <v>129</v>
      </c>
      <c r="B11" s="128" t="s">
        <v>138</v>
      </c>
      <c r="C11" s="7" t="s">
        <v>310</v>
      </c>
      <c r="D11" s="26"/>
      <c r="E11" s="139">
        <f>IF(D13&lt;&gt;"",2,IF(D12&lt;&gt;"",1,0))</f>
        <v>0</v>
      </c>
      <c r="F11" s="10"/>
      <c r="G11" s="26"/>
      <c r="H11" s="137">
        <f>IF(G13&lt;&gt;"",2,IF(G12&lt;&gt;"",1,0))</f>
        <v>0</v>
      </c>
    </row>
    <row r="12" spans="2:8" ht="12.75">
      <c r="B12" s="129"/>
      <c r="C12" s="10" t="s">
        <v>41</v>
      </c>
      <c r="D12" s="11"/>
      <c r="E12" s="132"/>
      <c r="F12" s="10"/>
      <c r="G12" s="11"/>
      <c r="H12" s="135"/>
    </row>
    <row r="13" spans="2:8" ht="13.5" thickBot="1">
      <c r="B13" s="130"/>
      <c r="C13" s="12" t="s">
        <v>42</v>
      </c>
      <c r="D13" s="13"/>
      <c r="E13" s="133"/>
      <c r="F13" s="68"/>
      <c r="G13" s="13"/>
      <c r="H13" s="136"/>
    </row>
    <row r="14" spans="1:8" ht="12.75">
      <c r="A14" s="72" t="s">
        <v>129</v>
      </c>
      <c r="B14" s="129" t="s">
        <v>22</v>
      </c>
      <c r="C14" s="10" t="s">
        <v>43</v>
      </c>
      <c r="D14" s="26"/>
      <c r="E14" s="139">
        <f>IF(D16&lt;&gt;"",2,IF(D15&lt;&gt;"",1,0))</f>
        <v>0</v>
      </c>
      <c r="F14" s="10"/>
      <c r="G14" s="8"/>
      <c r="H14" s="134">
        <f>IF(G16&lt;&gt;"",2,IF(G15&lt;&gt;"",1,0))</f>
        <v>0</v>
      </c>
    </row>
    <row r="15" spans="2:8" ht="12.75">
      <c r="B15" s="129"/>
      <c r="C15" s="10" t="s">
        <v>44</v>
      </c>
      <c r="D15" s="11"/>
      <c r="E15" s="132"/>
      <c r="F15" s="10"/>
      <c r="G15" s="11"/>
      <c r="H15" s="135"/>
    </row>
    <row r="16" spans="2:8" ht="13.5" thickBot="1">
      <c r="B16" s="129"/>
      <c r="C16" s="10" t="s">
        <v>90</v>
      </c>
      <c r="D16" s="11"/>
      <c r="E16" s="132"/>
      <c r="F16" s="69"/>
      <c r="G16" s="13"/>
      <c r="H16" s="136"/>
    </row>
    <row r="17" spans="1:8" ht="12.75">
      <c r="A17" s="72" t="s">
        <v>129</v>
      </c>
      <c r="B17" s="128" t="s">
        <v>24</v>
      </c>
      <c r="C17" s="7" t="s">
        <v>51</v>
      </c>
      <c r="D17" s="8"/>
      <c r="E17" s="131">
        <f>IF(D19&lt;&gt;"",2,IF(D18&lt;&gt;"",1,0))</f>
        <v>0</v>
      </c>
      <c r="F17" s="7"/>
      <c r="G17" s="26"/>
      <c r="H17" s="137">
        <f>IF(G19&lt;&gt;"",2,IF(G18&lt;&gt;"",1,0))</f>
        <v>0</v>
      </c>
    </row>
    <row r="18" spans="2:8" ht="12.75">
      <c r="B18" s="129"/>
      <c r="C18" s="10" t="s">
        <v>52</v>
      </c>
      <c r="D18" s="11"/>
      <c r="E18" s="132"/>
      <c r="F18" s="10"/>
      <c r="G18" s="11"/>
      <c r="H18" s="135"/>
    </row>
    <row r="19" spans="2:8" ht="13.5" thickBot="1">
      <c r="B19" s="130"/>
      <c r="C19" s="12" t="s">
        <v>53</v>
      </c>
      <c r="D19" s="13"/>
      <c r="E19" s="133"/>
      <c r="F19" s="68"/>
      <c r="G19" s="11"/>
      <c r="H19" s="135"/>
    </row>
    <row r="20" spans="1:8" ht="12.75">
      <c r="A20" s="72" t="s">
        <v>129</v>
      </c>
      <c r="B20" s="154" t="s">
        <v>25</v>
      </c>
      <c r="C20" s="2" t="s">
        <v>145</v>
      </c>
      <c r="D20" s="26"/>
      <c r="E20" s="139">
        <f>IF(D22&lt;&gt;"",2,IF(D21&lt;&gt;"",1,0))</f>
        <v>0</v>
      </c>
      <c r="F20" s="10"/>
      <c r="G20" s="8"/>
      <c r="H20" s="134">
        <f>IF(G22&lt;&gt;"",2,IF(G21&lt;&gt;"",1,0))</f>
        <v>0</v>
      </c>
    </row>
    <row r="21" spans="2:8" ht="12.75">
      <c r="B21" s="154"/>
      <c r="C21" s="2" t="s">
        <v>172</v>
      </c>
      <c r="D21" s="11"/>
      <c r="E21" s="132"/>
      <c r="F21" s="10"/>
      <c r="G21" s="11"/>
      <c r="H21" s="135"/>
    </row>
    <row r="22" spans="2:8" ht="13.5" thickBot="1">
      <c r="B22" s="154"/>
      <c r="C22" s="2" t="s">
        <v>173</v>
      </c>
      <c r="D22" s="11"/>
      <c r="E22" s="132"/>
      <c r="F22" s="69"/>
      <c r="G22" s="13"/>
      <c r="H22" s="136"/>
    </row>
    <row r="23" spans="1:8" ht="12.75">
      <c r="A23" s="72" t="s">
        <v>129</v>
      </c>
      <c r="B23" s="128" t="s">
        <v>301</v>
      </c>
      <c r="C23" s="7" t="s">
        <v>303</v>
      </c>
      <c r="D23" s="8"/>
      <c r="E23" s="131">
        <f>IF(D25&lt;&gt;"",2,IF(D24&lt;&gt;"",1,0))</f>
        <v>0</v>
      </c>
      <c r="F23" s="7"/>
      <c r="G23" s="8"/>
      <c r="H23" s="134">
        <f>IF(G25&lt;&gt;"",2,IF(G24&lt;&gt;"",1,0))</f>
        <v>0</v>
      </c>
    </row>
    <row r="24" spans="2:8" ht="22.5">
      <c r="B24" s="129"/>
      <c r="C24" s="10" t="s">
        <v>304</v>
      </c>
      <c r="D24" s="11"/>
      <c r="E24" s="132"/>
      <c r="F24" s="10"/>
      <c r="G24" s="11"/>
      <c r="H24" s="135"/>
    </row>
    <row r="25" spans="2:8" ht="23.25" thickBot="1">
      <c r="B25" s="130"/>
      <c r="C25" s="12" t="s">
        <v>305</v>
      </c>
      <c r="D25" s="13"/>
      <c r="E25" s="133"/>
      <c r="F25" s="14"/>
      <c r="G25" s="13"/>
      <c r="H25" s="136"/>
    </row>
    <row r="26" spans="1:8" ht="12.75">
      <c r="A26" s="72" t="s">
        <v>129</v>
      </c>
      <c r="B26" s="128" t="s">
        <v>302</v>
      </c>
      <c r="C26" s="7" t="s">
        <v>306</v>
      </c>
      <c r="D26" s="8"/>
      <c r="E26" s="131">
        <f>IF(D28&lt;&gt;"",2,IF(D27&lt;&gt;"",1,0))</f>
        <v>0</v>
      </c>
      <c r="F26" s="7"/>
      <c r="G26" s="8"/>
      <c r="H26" s="134">
        <f>IF(G28&lt;&gt;"",2,IF(G27&lt;&gt;"",1,0))</f>
        <v>0</v>
      </c>
    </row>
    <row r="27" spans="2:8" ht="12.75">
      <c r="B27" s="129"/>
      <c r="C27" s="10" t="s">
        <v>308</v>
      </c>
      <c r="D27" s="11"/>
      <c r="E27" s="132"/>
      <c r="F27" s="10"/>
      <c r="G27" s="11"/>
      <c r="H27" s="135"/>
    </row>
    <row r="28" spans="2:8" ht="13.5" thickBot="1">
      <c r="B28" s="130"/>
      <c r="C28" s="12" t="s">
        <v>307</v>
      </c>
      <c r="D28" s="13"/>
      <c r="E28" s="133"/>
      <c r="F28" s="14"/>
      <c r="G28" s="13"/>
      <c r="H28" s="136"/>
    </row>
    <row r="29" spans="1:8" ht="12.75">
      <c r="A29" s="72" t="s">
        <v>129</v>
      </c>
      <c r="B29" s="128" t="s">
        <v>26</v>
      </c>
      <c r="C29" s="7" t="s">
        <v>55</v>
      </c>
      <c r="D29" s="8"/>
      <c r="E29" s="131">
        <f>IF(D31&lt;&gt;"",2,IF(D30&lt;&gt;"",1,0))</f>
        <v>0</v>
      </c>
      <c r="F29" s="7"/>
      <c r="G29" s="26"/>
      <c r="H29" s="137">
        <f>IF(G31&lt;&gt;"",2,IF(G30&lt;&gt;"",1,0))</f>
        <v>0</v>
      </c>
    </row>
    <row r="30" spans="2:8" ht="12.75">
      <c r="B30" s="129"/>
      <c r="C30" s="2" t="s">
        <v>93</v>
      </c>
      <c r="D30" s="11"/>
      <c r="E30" s="132"/>
      <c r="F30" s="10"/>
      <c r="G30" s="11"/>
      <c r="H30" s="135"/>
    </row>
    <row r="31" spans="2:8" ht="13.5" thickBot="1">
      <c r="B31" s="130"/>
      <c r="C31" s="12" t="s">
        <v>94</v>
      </c>
      <c r="D31" s="13"/>
      <c r="E31" s="133"/>
      <c r="F31" s="68"/>
      <c r="G31" s="11"/>
      <c r="H31" s="135"/>
    </row>
    <row r="32" spans="2:8" ht="13.5" thickBot="1">
      <c r="B32" s="168" t="s">
        <v>19</v>
      </c>
      <c r="C32" s="169"/>
      <c r="D32" s="67"/>
      <c r="E32" s="62"/>
      <c r="F32" s="62"/>
      <c r="G32" s="27"/>
      <c r="H32" s="29"/>
    </row>
    <row r="33" spans="1:8" ht="12.75">
      <c r="A33" s="72" t="s">
        <v>129</v>
      </c>
      <c r="B33" s="129" t="s">
        <v>28</v>
      </c>
      <c r="C33" s="10" t="s">
        <v>57</v>
      </c>
      <c r="D33" s="26"/>
      <c r="E33" s="139">
        <f>IF(D35&lt;&gt;"",2,IF(D34&lt;&gt;"",1,0))</f>
        <v>0</v>
      </c>
      <c r="F33" s="10"/>
      <c r="G33" s="26"/>
      <c r="H33" s="137">
        <f>IF(G35&lt;&gt;"",2,IF(G34&lt;&gt;"",1,0))</f>
        <v>0</v>
      </c>
    </row>
    <row r="34" spans="2:8" ht="12.75">
      <c r="B34" s="129"/>
      <c r="C34" s="10" t="s">
        <v>58</v>
      </c>
      <c r="D34" s="11"/>
      <c r="E34" s="132"/>
      <c r="F34" s="10"/>
      <c r="G34" s="11"/>
      <c r="H34" s="135"/>
    </row>
    <row r="35" spans="2:8" ht="13.5" thickBot="1">
      <c r="B35" s="129"/>
      <c r="C35" s="10" t="s">
        <v>59</v>
      </c>
      <c r="D35" s="11"/>
      <c r="E35" s="132"/>
      <c r="F35" s="69"/>
      <c r="G35" s="11"/>
      <c r="H35" s="135"/>
    </row>
    <row r="36" spans="1:8" ht="13.5" customHeight="1">
      <c r="A36" s="72" t="s">
        <v>129</v>
      </c>
      <c r="B36" s="128" t="s">
        <v>29</v>
      </c>
      <c r="C36" s="7" t="s">
        <v>60</v>
      </c>
      <c r="D36" s="8"/>
      <c r="E36" s="131">
        <f>IF(D38&lt;&gt;"",2,IF(D37&lt;&gt;"",1,0))</f>
        <v>0</v>
      </c>
      <c r="F36" s="7"/>
      <c r="G36" s="8"/>
      <c r="H36" s="134">
        <f>IF(G38&lt;&gt;"",2,IF(G37&lt;&gt;"",1,0))</f>
        <v>0</v>
      </c>
    </row>
    <row r="37" spans="2:8" ht="12.75">
      <c r="B37" s="129"/>
      <c r="C37" s="10" t="s">
        <v>61</v>
      </c>
      <c r="D37" s="11"/>
      <c r="E37" s="132"/>
      <c r="F37" s="10"/>
      <c r="G37" s="11"/>
      <c r="H37" s="135"/>
    </row>
    <row r="38" spans="2:8" ht="13.5" thickBot="1">
      <c r="B38" s="130"/>
      <c r="C38" s="12" t="s">
        <v>62</v>
      </c>
      <c r="D38" s="13"/>
      <c r="E38" s="133"/>
      <c r="F38" s="68"/>
      <c r="G38" s="13"/>
      <c r="H38" s="136"/>
    </row>
    <row r="39" spans="1:8" ht="12.75">
      <c r="A39" s="72" t="s">
        <v>129</v>
      </c>
      <c r="B39" s="129" t="s">
        <v>30</v>
      </c>
      <c r="C39" s="10" t="s">
        <v>97</v>
      </c>
      <c r="D39" s="26"/>
      <c r="E39" s="139">
        <f>IF(D41&lt;&gt;"",2,IF(D40&lt;&gt;"",1,0))</f>
        <v>0</v>
      </c>
      <c r="F39" s="10"/>
      <c r="G39" s="26"/>
      <c r="H39" s="137">
        <f>IF(G41&lt;&gt;"",2,IF(G40&lt;&gt;"",1,0))</f>
        <v>0</v>
      </c>
    </row>
    <row r="40" spans="2:8" ht="22.5" customHeight="1">
      <c r="B40" s="129"/>
      <c r="C40" s="10" t="s">
        <v>98</v>
      </c>
      <c r="D40" s="11"/>
      <c r="E40" s="132"/>
      <c r="F40" s="10"/>
      <c r="G40" s="11"/>
      <c r="H40" s="135"/>
    </row>
    <row r="41" spans="2:8" ht="13.5" thickBot="1">
      <c r="B41" s="129"/>
      <c r="C41" s="10" t="s">
        <v>63</v>
      </c>
      <c r="D41" s="32"/>
      <c r="E41" s="140"/>
      <c r="F41" s="69"/>
      <c r="G41" s="32"/>
      <c r="H41" s="141"/>
    </row>
    <row r="42" spans="2:8" ht="16.5" thickBot="1">
      <c r="B42" s="172" t="s">
        <v>143</v>
      </c>
      <c r="C42" s="174"/>
      <c r="D42" s="77"/>
      <c r="E42" s="78"/>
      <c r="F42" s="79"/>
      <c r="G42" s="77"/>
      <c r="H42" s="80"/>
    </row>
    <row r="43" spans="2:8" ht="13.5" thickBot="1">
      <c r="B43" s="170" t="s">
        <v>18</v>
      </c>
      <c r="C43" s="171"/>
      <c r="D43" s="67"/>
      <c r="E43" s="28"/>
      <c r="F43" s="76"/>
      <c r="G43" s="67"/>
      <c r="H43" s="29"/>
    </row>
    <row r="44" spans="1:8" ht="12.75">
      <c r="A44" s="72" t="s">
        <v>129</v>
      </c>
      <c r="B44" s="129" t="s">
        <v>138</v>
      </c>
      <c r="C44" s="10" t="s">
        <v>89</v>
      </c>
      <c r="D44" s="26"/>
      <c r="E44" s="139">
        <f>IF(D46&lt;&gt;"",2,IF(D45&lt;&gt;"",1,0))</f>
        <v>0</v>
      </c>
      <c r="F44" s="10"/>
      <c r="G44" s="26"/>
      <c r="H44" s="137">
        <f>IF(G46&lt;&gt;"",2,IF(G45&lt;&gt;"",1,0))</f>
        <v>0</v>
      </c>
    </row>
    <row r="45" spans="2:8" ht="12.75">
      <c r="B45" s="129"/>
      <c r="C45" s="10" t="s">
        <v>41</v>
      </c>
      <c r="D45" s="11"/>
      <c r="E45" s="132"/>
      <c r="F45" s="10"/>
      <c r="G45" s="11"/>
      <c r="H45" s="135"/>
    </row>
    <row r="46" spans="2:8" ht="13.5" thickBot="1">
      <c r="B46" s="130"/>
      <c r="C46" s="12" t="s">
        <v>42</v>
      </c>
      <c r="D46" s="13"/>
      <c r="E46" s="133"/>
      <c r="F46" s="68"/>
      <c r="G46" s="13"/>
      <c r="H46" s="136"/>
    </row>
    <row r="47" spans="1:8" ht="12.75" customHeight="1">
      <c r="A47" s="72" t="s">
        <v>129</v>
      </c>
      <c r="B47" s="129" t="s">
        <v>22</v>
      </c>
      <c r="C47" s="10" t="s">
        <v>43</v>
      </c>
      <c r="D47" s="26"/>
      <c r="E47" s="139">
        <f>IF(D49&lt;&gt;"",2,IF(D48&lt;&gt;"",1,0))</f>
        <v>0</v>
      </c>
      <c r="F47" s="10"/>
      <c r="G47" s="8"/>
      <c r="H47" s="134">
        <f>IF(G49&lt;&gt;"",2,IF(G48&lt;&gt;"",1,0))</f>
        <v>0</v>
      </c>
    </row>
    <row r="48" spans="2:8" ht="12.75">
      <c r="B48" s="129"/>
      <c r="C48" s="10" t="s">
        <v>44</v>
      </c>
      <c r="D48" s="11"/>
      <c r="E48" s="132"/>
      <c r="F48" s="10"/>
      <c r="G48" s="11"/>
      <c r="H48" s="135"/>
    </row>
    <row r="49" spans="2:8" ht="13.5" thickBot="1">
      <c r="B49" s="129"/>
      <c r="C49" s="10" t="s">
        <v>90</v>
      </c>
      <c r="D49" s="11"/>
      <c r="E49" s="132"/>
      <c r="F49" s="69"/>
      <c r="G49" s="13"/>
      <c r="H49" s="136"/>
    </row>
    <row r="50" spans="1:8" ht="12.75">
      <c r="A50" s="72" t="s">
        <v>129</v>
      </c>
      <c r="B50" s="128" t="s">
        <v>24</v>
      </c>
      <c r="C50" s="7" t="s">
        <v>51</v>
      </c>
      <c r="D50" s="8"/>
      <c r="E50" s="131">
        <f>IF(D52&lt;&gt;"",2,IF(D51&lt;&gt;"",1,0))</f>
        <v>0</v>
      </c>
      <c r="F50" s="7"/>
      <c r="G50" s="26"/>
      <c r="H50" s="137">
        <f>IF(G52&lt;&gt;"",2,IF(G51&lt;&gt;"",1,0))</f>
        <v>0</v>
      </c>
    </row>
    <row r="51" spans="2:8" ht="12.75">
      <c r="B51" s="129"/>
      <c r="C51" s="10" t="s">
        <v>52</v>
      </c>
      <c r="D51" s="11"/>
      <c r="E51" s="132"/>
      <c r="F51" s="10"/>
      <c r="G51" s="11"/>
      <c r="H51" s="135"/>
    </row>
    <row r="52" spans="2:8" ht="13.5" thickBot="1">
      <c r="B52" s="130"/>
      <c r="C52" s="12" t="s">
        <v>53</v>
      </c>
      <c r="D52" s="13"/>
      <c r="E52" s="133"/>
      <c r="F52" s="68"/>
      <c r="G52" s="11"/>
      <c r="H52" s="135"/>
    </row>
    <row r="53" spans="1:8" ht="12.75">
      <c r="A53" s="72" t="s">
        <v>129</v>
      </c>
      <c r="B53" s="154" t="s">
        <v>25</v>
      </c>
      <c r="C53" s="2" t="s">
        <v>145</v>
      </c>
      <c r="D53" s="26"/>
      <c r="E53" s="139">
        <f>IF(D55&lt;&gt;"",2,IF(D54&lt;&gt;"",1,0))</f>
        <v>0</v>
      </c>
      <c r="F53" s="10"/>
      <c r="G53" s="8"/>
      <c r="H53" s="134">
        <f>IF(G55&lt;&gt;"",2,IF(G54&lt;&gt;"",1,0))</f>
        <v>0</v>
      </c>
    </row>
    <row r="54" spans="2:8" ht="12.75">
      <c r="B54" s="154"/>
      <c r="C54" s="2" t="s">
        <v>172</v>
      </c>
      <c r="D54" s="11"/>
      <c r="E54" s="132"/>
      <c r="F54" s="10"/>
      <c r="G54" s="11"/>
      <c r="H54" s="135"/>
    </row>
    <row r="55" spans="2:8" ht="13.5" thickBot="1">
      <c r="B55" s="154"/>
      <c r="C55" s="2" t="s">
        <v>173</v>
      </c>
      <c r="D55" s="11"/>
      <c r="E55" s="132"/>
      <c r="F55" s="69"/>
      <c r="G55" s="13"/>
      <c r="H55" s="136"/>
    </row>
    <row r="56" spans="1:8" ht="12.75">
      <c r="A56" s="72" t="s">
        <v>129</v>
      </c>
      <c r="B56" s="128" t="s">
        <v>301</v>
      </c>
      <c r="C56" s="7" t="s">
        <v>303</v>
      </c>
      <c r="D56" s="8"/>
      <c r="E56" s="131">
        <f>IF(D58&lt;&gt;"",2,IF(D57&lt;&gt;"",1,0))</f>
        <v>0</v>
      </c>
      <c r="F56" s="7"/>
      <c r="G56" s="8"/>
      <c r="H56" s="134">
        <f>IF(G58&lt;&gt;"",2,IF(G57&lt;&gt;"",1,0))</f>
        <v>0</v>
      </c>
    </row>
    <row r="57" spans="2:8" ht="22.5">
      <c r="B57" s="129"/>
      <c r="C57" s="10" t="s">
        <v>304</v>
      </c>
      <c r="D57" s="11"/>
      <c r="E57" s="132"/>
      <c r="F57" s="10"/>
      <c r="G57" s="11"/>
      <c r="H57" s="135"/>
    </row>
    <row r="58" spans="2:8" ht="23.25" thickBot="1">
      <c r="B58" s="130"/>
      <c r="C58" s="12" t="s">
        <v>305</v>
      </c>
      <c r="D58" s="13"/>
      <c r="E58" s="133"/>
      <c r="F58" s="14"/>
      <c r="G58" s="13"/>
      <c r="H58" s="136"/>
    </row>
    <row r="59" spans="1:8" ht="12.75">
      <c r="A59" s="72" t="s">
        <v>129</v>
      </c>
      <c r="B59" s="128" t="s">
        <v>302</v>
      </c>
      <c r="C59" s="7" t="s">
        <v>306</v>
      </c>
      <c r="D59" s="8"/>
      <c r="E59" s="131">
        <f>IF(D61&lt;&gt;"",2,IF(D60&lt;&gt;"",1,0))</f>
        <v>0</v>
      </c>
      <c r="F59" s="7"/>
      <c r="G59" s="8"/>
      <c r="H59" s="134">
        <f>IF(G61&lt;&gt;"",2,IF(G60&lt;&gt;"",1,0))</f>
        <v>0</v>
      </c>
    </row>
    <row r="60" spans="2:8" ht="12.75">
      <c r="B60" s="129"/>
      <c r="C60" s="10" t="s">
        <v>308</v>
      </c>
      <c r="D60" s="11"/>
      <c r="E60" s="132"/>
      <c r="F60" s="10"/>
      <c r="G60" s="11"/>
      <c r="H60" s="135"/>
    </row>
    <row r="61" spans="2:8" ht="13.5" thickBot="1">
      <c r="B61" s="130"/>
      <c r="C61" s="12" t="s">
        <v>307</v>
      </c>
      <c r="D61" s="13"/>
      <c r="E61" s="133"/>
      <c r="F61" s="14"/>
      <c r="G61" s="13"/>
      <c r="H61" s="136"/>
    </row>
    <row r="62" spans="1:8" ht="12.75">
      <c r="A62" s="72" t="s">
        <v>129</v>
      </c>
      <c r="B62" s="128" t="s">
        <v>26</v>
      </c>
      <c r="C62" s="7" t="s">
        <v>55</v>
      </c>
      <c r="D62" s="8"/>
      <c r="E62" s="131">
        <f>IF(D64&lt;&gt;"",2,IF(D63&lt;&gt;"",1,0))</f>
        <v>0</v>
      </c>
      <c r="F62" s="7"/>
      <c r="G62" s="26"/>
      <c r="H62" s="137">
        <f>IF(G64&lt;&gt;"",2,IF(G63&lt;&gt;"",1,0))</f>
        <v>0</v>
      </c>
    </row>
    <row r="63" spans="2:8" ht="12.75">
      <c r="B63" s="129"/>
      <c r="C63" s="2" t="s">
        <v>93</v>
      </c>
      <c r="D63" s="11"/>
      <c r="E63" s="132"/>
      <c r="F63" s="10"/>
      <c r="G63" s="11"/>
      <c r="H63" s="135"/>
    </row>
    <row r="64" spans="2:8" ht="13.5" thickBot="1">
      <c r="B64" s="130"/>
      <c r="C64" s="12" t="s">
        <v>94</v>
      </c>
      <c r="D64" s="13"/>
      <c r="E64" s="133"/>
      <c r="F64" s="68"/>
      <c r="G64" s="11"/>
      <c r="H64" s="135"/>
    </row>
    <row r="65" spans="1:27" s="5" customFormat="1" ht="13.5" thickBot="1">
      <c r="A65" s="72"/>
      <c r="B65" s="168" t="s">
        <v>19</v>
      </c>
      <c r="C65" s="169"/>
      <c r="D65" s="67"/>
      <c r="E65" s="62"/>
      <c r="F65" s="62"/>
      <c r="G65" s="27"/>
      <c r="H65" s="29"/>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29" t="s">
        <v>28</v>
      </c>
      <c r="C66" s="10" t="s">
        <v>57</v>
      </c>
      <c r="D66" s="26"/>
      <c r="E66" s="139">
        <f>IF(D68&lt;&gt;"",2,IF(D67&lt;&gt;"",1,0))</f>
        <v>0</v>
      </c>
      <c r="F66" s="10"/>
      <c r="G66" s="26"/>
      <c r="H66" s="137">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3.5" customHeight="1">
      <c r="A67" s="72"/>
      <c r="B67" s="129"/>
      <c r="C67" s="10" t="s">
        <v>58</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29"/>
      <c r="C68" s="10" t="s">
        <v>59</v>
      </c>
      <c r="D68" s="11"/>
      <c r="E68" s="132"/>
      <c r="F68" s="69"/>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2.75">
      <c r="A69" s="72" t="s">
        <v>129</v>
      </c>
      <c r="B69" s="128" t="s">
        <v>29</v>
      </c>
      <c r="C69" s="7" t="s">
        <v>60</v>
      </c>
      <c r="D69" s="8"/>
      <c r="E69" s="131">
        <f>IF(D71&lt;&gt;"",2,IF(D70&lt;&gt;"",1,0))</f>
        <v>0</v>
      </c>
      <c r="F69" s="7"/>
      <c r="G69" s="8"/>
      <c r="H69" s="134">
        <f>IF(G71&lt;&gt;"",2,IF(G70&lt;&gt;"",1,0))</f>
        <v>0</v>
      </c>
      <c r="I69" s="9"/>
      <c r="J69" s="4"/>
      <c r="K69" s="4"/>
      <c r="L69" s="111"/>
      <c r="M69" s="111"/>
      <c r="N69" s="111"/>
      <c r="O69" s="111"/>
      <c r="P69" s="111"/>
      <c r="Q69" s="111"/>
      <c r="R69" s="111"/>
      <c r="S69" s="111"/>
      <c r="T69" s="111"/>
      <c r="U69" s="111"/>
      <c r="V69" s="111"/>
      <c r="W69" s="111"/>
      <c r="X69" s="111"/>
      <c r="Y69" s="111"/>
      <c r="Z69" s="111"/>
      <c r="AA69" s="111"/>
    </row>
    <row r="70" spans="1:27" s="5" customFormat="1" ht="12.75" customHeight="1">
      <c r="A70" s="72"/>
      <c r="B70" s="129"/>
      <c r="C70" s="10" t="s">
        <v>61</v>
      </c>
      <c r="D70" s="11"/>
      <c r="E70" s="132"/>
      <c r="F70" s="10"/>
      <c r="G70" s="11"/>
      <c r="H70" s="135"/>
      <c r="I70" s="9"/>
      <c r="J70" s="4"/>
      <c r="K70" s="4"/>
      <c r="L70" s="111"/>
      <c r="M70" s="111"/>
      <c r="N70" s="111"/>
      <c r="O70" s="111"/>
      <c r="P70" s="111"/>
      <c r="Q70" s="111"/>
      <c r="R70" s="111"/>
      <c r="S70" s="111"/>
      <c r="T70" s="111"/>
      <c r="U70" s="111"/>
      <c r="V70" s="111"/>
      <c r="W70" s="111"/>
      <c r="X70" s="111"/>
      <c r="Y70" s="111"/>
      <c r="Z70" s="111"/>
      <c r="AA70" s="111"/>
    </row>
    <row r="71" spans="1:27" s="5" customFormat="1" ht="13.5" thickBot="1">
      <c r="A71" s="72"/>
      <c r="B71" s="130"/>
      <c r="C71" s="12" t="s">
        <v>62</v>
      </c>
      <c r="D71" s="13"/>
      <c r="E71" s="133"/>
      <c r="F71" s="68"/>
      <c r="G71" s="13"/>
      <c r="H71" s="136"/>
      <c r="I71" s="9"/>
      <c r="J71" s="4"/>
      <c r="K71" s="4"/>
      <c r="L71" s="111"/>
      <c r="M71" s="111"/>
      <c r="N71" s="111"/>
      <c r="O71" s="111"/>
      <c r="P71" s="111"/>
      <c r="Q71" s="111"/>
      <c r="R71" s="111"/>
      <c r="S71" s="111"/>
      <c r="T71" s="111"/>
      <c r="U71" s="111"/>
      <c r="V71" s="111"/>
      <c r="W71" s="111"/>
      <c r="X71" s="111"/>
      <c r="Y71" s="111"/>
      <c r="Z71" s="111"/>
      <c r="AA71" s="111"/>
    </row>
    <row r="72" spans="1:27" s="5" customFormat="1" ht="12.75">
      <c r="A72" s="72" t="s">
        <v>129</v>
      </c>
      <c r="B72" s="129" t="s">
        <v>30</v>
      </c>
      <c r="C72" s="10" t="s">
        <v>97</v>
      </c>
      <c r="D72" s="26"/>
      <c r="E72" s="139">
        <f>IF(D74&lt;&gt;"",2,IF(D73&lt;&gt;"",1,0))</f>
        <v>0</v>
      </c>
      <c r="F72" s="10"/>
      <c r="G72" s="26"/>
      <c r="H72" s="137">
        <f>IF(G74&lt;&gt;"",2,IF(G73&lt;&gt;"",1,0))</f>
        <v>0</v>
      </c>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c r="B73" s="129"/>
      <c r="C73" s="10" t="s">
        <v>98</v>
      </c>
      <c r="D73" s="11"/>
      <c r="E73" s="132"/>
      <c r="F73" s="10"/>
      <c r="G73" s="11"/>
      <c r="H73" s="135"/>
      <c r="I73" s="9"/>
      <c r="J73" s="4"/>
      <c r="K73" s="4"/>
      <c r="L73" s="111"/>
      <c r="M73" s="111"/>
      <c r="N73" s="111"/>
      <c r="O73" s="111"/>
      <c r="P73" s="111"/>
      <c r="Q73" s="111"/>
      <c r="R73" s="111"/>
      <c r="S73" s="111"/>
      <c r="T73" s="111"/>
      <c r="U73" s="111"/>
      <c r="V73" s="111"/>
      <c r="W73" s="111"/>
      <c r="X73" s="111"/>
      <c r="Y73" s="111"/>
      <c r="Z73" s="111"/>
      <c r="AA73" s="111"/>
    </row>
    <row r="74" spans="1:27" s="5" customFormat="1" ht="13.5" thickBot="1">
      <c r="A74" s="72"/>
      <c r="B74" s="129"/>
      <c r="C74" s="10" t="s">
        <v>63</v>
      </c>
      <c r="D74" s="32"/>
      <c r="E74" s="140"/>
      <c r="F74" s="69"/>
      <c r="G74" s="32"/>
      <c r="H74" s="141"/>
      <c r="I74" s="9"/>
      <c r="J74" s="4"/>
      <c r="K74" s="4"/>
      <c r="L74" s="111"/>
      <c r="M74" s="111"/>
      <c r="N74" s="111"/>
      <c r="O74" s="111"/>
      <c r="P74" s="111"/>
      <c r="Q74" s="111"/>
      <c r="R74" s="111"/>
      <c r="S74" s="111"/>
      <c r="T74" s="111"/>
      <c r="U74" s="111"/>
      <c r="V74" s="111"/>
      <c r="W74" s="111"/>
      <c r="X74" s="111"/>
      <c r="Y74" s="111"/>
      <c r="Z74" s="111"/>
      <c r="AA74" s="111"/>
    </row>
    <row r="75" spans="1:27" s="5" customFormat="1" ht="21" thickBot="1">
      <c r="A75" s="72"/>
      <c r="B75" s="155" t="s">
        <v>14</v>
      </c>
      <c r="C75" s="156"/>
      <c r="D75" s="71"/>
      <c r="E75" s="70"/>
      <c r="F75" s="70"/>
      <c r="G75" s="30"/>
      <c r="H75" s="31"/>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29" t="s">
        <v>31</v>
      </c>
      <c r="C76" s="10" t="s">
        <v>99</v>
      </c>
      <c r="D76" s="26"/>
      <c r="E76" s="139">
        <f>IF(D78&lt;&gt;"",2,IF(D77&lt;&gt;"",1,0))</f>
        <v>0</v>
      </c>
      <c r="F76" s="10"/>
      <c r="G76" s="26"/>
      <c r="H76" s="137">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29"/>
      <c r="C77" s="10" t="s">
        <v>314</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29"/>
      <c r="C78" s="10" t="s">
        <v>64</v>
      </c>
      <c r="D78" s="11"/>
      <c r="E78" s="132"/>
      <c r="F78" s="69"/>
      <c r="G78" s="11"/>
      <c r="H78" s="135"/>
      <c r="I78" s="9"/>
      <c r="J78" s="4"/>
      <c r="K78" s="4"/>
      <c r="L78" s="111"/>
      <c r="M78" s="111"/>
      <c r="N78" s="111"/>
      <c r="O78" s="111"/>
      <c r="P78" s="111"/>
      <c r="Q78" s="111"/>
      <c r="R78" s="111"/>
      <c r="S78" s="111"/>
      <c r="T78" s="111"/>
      <c r="U78" s="111"/>
      <c r="V78" s="111"/>
      <c r="W78" s="111"/>
      <c r="X78" s="111"/>
      <c r="Y78" s="111"/>
      <c r="Z78" s="111"/>
      <c r="AA78" s="111"/>
    </row>
    <row r="79" spans="1:27" s="5" customFormat="1" ht="12.75">
      <c r="A79" s="72" t="s">
        <v>129</v>
      </c>
      <c r="B79" s="128" t="s">
        <v>32</v>
      </c>
      <c r="C79" s="7" t="s">
        <v>65</v>
      </c>
      <c r="D79" s="8"/>
      <c r="E79" s="131">
        <f>IF(D81&lt;&gt;"",2,IF(D80&lt;&gt;"",1,0))</f>
        <v>0</v>
      </c>
      <c r="F79" s="7"/>
      <c r="G79" s="8"/>
      <c r="H79" s="134">
        <f>IF(G81&lt;&gt;"",2,IF(G80&lt;&gt;"",1,0))</f>
        <v>0</v>
      </c>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c r="B80" s="129"/>
      <c r="C80" s="10" t="s">
        <v>66</v>
      </c>
      <c r="D80" s="11"/>
      <c r="E80" s="132"/>
      <c r="F80" s="10"/>
      <c r="G80" s="11"/>
      <c r="H80" s="135"/>
      <c r="I80" s="9"/>
      <c r="J80" s="4"/>
      <c r="K80" s="4"/>
      <c r="L80" s="111"/>
      <c r="M80" s="111"/>
      <c r="N80" s="111"/>
      <c r="O80" s="111"/>
      <c r="P80" s="111"/>
      <c r="Q80" s="111"/>
      <c r="R80" s="111"/>
      <c r="S80" s="111"/>
      <c r="T80" s="111"/>
      <c r="U80" s="111"/>
      <c r="V80" s="111"/>
      <c r="W80" s="111"/>
      <c r="X80" s="111"/>
      <c r="Y80" s="111"/>
      <c r="Z80" s="111"/>
      <c r="AA80" s="111"/>
    </row>
    <row r="81" spans="2:8" ht="13.5" thickBot="1">
      <c r="B81" s="130"/>
      <c r="C81" s="12" t="s">
        <v>67</v>
      </c>
      <c r="D81" s="13"/>
      <c r="E81" s="133"/>
      <c r="F81" s="68"/>
      <c r="G81" s="13"/>
      <c r="H81" s="136"/>
    </row>
    <row r="82" spans="1:8" ht="12.75">
      <c r="A82" s="72" t="s">
        <v>129</v>
      </c>
      <c r="B82" s="129" t="s">
        <v>174</v>
      </c>
      <c r="C82" s="2" t="s">
        <v>176</v>
      </c>
      <c r="D82" s="26"/>
      <c r="E82" s="139">
        <f>IF(D84&lt;&gt;"",2,IF(D83&lt;&gt;"",1,0))</f>
        <v>0</v>
      </c>
      <c r="F82" s="10"/>
      <c r="G82" s="26"/>
      <c r="H82" s="137">
        <f>IF(G84&lt;&gt;"",2,IF(G83&lt;&gt;"",1,0))</f>
        <v>0</v>
      </c>
    </row>
    <row r="83" spans="2:8" ht="12.75">
      <c r="B83" s="129"/>
      <c r="C83" s="2" t="s">
        <v>175</v>
      </c>
      <c r="D83" s="11"/>
      <c r="E83" s="132"/>
      <c r="F83" s="10"/>
      <c r="G83" s="11"/>
      <c r="H83" s="135"/>
    </row>
    <row r="84" spans="2:8" ht="13.5" thickBot="1">
      <c r="B84" s="129"/>
      <c r="C84" s="2" t="s">
        <v>177</v>
      </c>
      <c r="D84" s="11"/>
      <c r="E84" s="132"/>
      <c r="F84" s="69"/>
      <c r="G84" s="11"/>
      <c r="H84" s="135"/>
    </row>
    <row r="85" spans="1:8" ht="12.75">
      <c r="A85" s="72" t="s">
        <v>129</v>
      </c>
      <c r="B85" s="128" t="s">
        <v>34</v>
      </c>
      <c r="C85" s="7" t="s">
        <v>104</v>
      </c>
      <c r="D85" s="8"/>
      <c r="E85" s="131">
        <f>IF(D87&lt;&gt;"",2,IF(D86&lt;&gt;"",1,0))</f>
        <v>0</v>
      </c>
      <c r="F85" s="7"/>
      <c r="G85" s="8"/>
      <c r="H85" s="134">
        <f>IF(G87&lt;&gt;"",2,IF(G86&lt;&gt;"",1,0))</f>
        <v>0</v>
      </c>
    </row>
    <row r="86" spans="2:8" ht="12.75">
      <c r="B86" s="129"/>
      <c r="C86" s="10" t="s">
        <v>105</v>
      </c>
      <c r="D86" s="11"/>
      <c r="E86" s="132"/>
      <c r="F86" s="10"/>
      <c r="G86" s="11"/>
      <c r="H86" s="135"/>
    </row>
    <row r="87" spans="2:8" ht="13.5" thickBot="1">
      <c r="B87" s="130"/>
      <c r="C87" s="12" t="s">
        <v>106</v>
      </c>
      <c r="D87" s="13"/>
      <c r="E87" s="133"/>
      <c r="F87" s="68"/>
      <c r="G87" s="13"/>
      <c r="H87" s="136"/>
    </row>
    <row r="88" spans="2:8" ht="21" thickBot="1">
      <c r="B88" s="155" t="s">
        <v>0</v>
      </c>
      <c r="C88" s="156"/>
      <c r="D88" s="71"/>
      <c r="E88" s="70"/>
      <c r="F88" s="70"/>
      <c r="G88" s="30"/>
      <c r="H88" s="31"/>
    </row>
    <row r="89" spans="1:8" ht="12.75">
      <c r="A89" s="72" t="s">
        <v>129</v>
      </c>
      <c r="B89" s="128" t="s">
        <v>35</v>
      </c>
      <c r="C89" s="7" t="s">
        <v>107</v>
      </c>
      <c r="D89" s="8"/>
      <c r="E89" s="131">
        <f>IF(D91&lt;&gt;"",2,IF(D90&lt;&gt;"",1,0))</f>
        <v>0</v>
      </c>
      <c r="F89" s="7"/>
      <c r="G89" s="8"/>
      <c r="H89" s="134">
        <f>IF(G91&lt;&gt;"",2,IF(G90&lt;&gt;"",1,0))</f>
        <v>0</v>
      </c>
    </row>
    <row r="90" spans="2:8" ht="12.75">
      <c r="B90" s="129"/>
      <c r="C90" s="10" t="s">
        <v>108</v>
      </c>
      <c r="D90" s="11"/>
      <c r="E90" s="132"/>
      <c r="F90" s="10"/>
      <c r="G90" s="11"/>
      <c r="H90" s="135"/>
    </row>
    <row r="91" spans="2:8" ht="13.5" thickBot="1">
      <c r="B91" s="130"/>
      <c r="C91" s="12" t="s">
        <v>109</v>
      </c>
      <c r="D91" s="13"/>
      <c r="E91" s="133"/>
      <c r="F91" s="68"/>
      <c r="G91" s="13"/>
      <c r="H91" s="136"/>
    </row>
    <row r="92" spans="1:8" ht="12.75">
      <c r="A92" s="72" t="s">
        <v>129</v>
      </c>
      <c r="B92" s="129" t="s">
        <v>36</v>
      </c>
      <c r="C92" s="10" t="s">
        <v>110</v>
      </c>
      <c r="D92" s="26"/>
      <c r="E92" s="139">
        <f>IF(D94&lt;&gt;"",2,IF(D93&lt;&gt;"",1,0))</f>
        <v>0</v>
      </c>
      <c r="F92" s="10"/>
      <c r="G92" s="26"/>
      <c r="H92" s="137">
        <f>IF(G94&lt;&gt;"",2,IF(G93&lt;&gt;"",1,0))</f>
        <v>0</v>
      </c>
    </row>
    <row r="93" spans="2:8" ht="12.75">
      <c r="B93" s="129"/>
      <c r="C93" s="10" t="s">
        <v>111</v>
      </c>
      <c r="D93" s="11"/>
      <c r="E93" s="132"/>
      <c r="F93" s="10"/>
      <c r="G93" s="11"/>
      <c r="H93" s="135"/>
    </row>
    <row r="94" spans="2:8" ht="13.5" thickBot="1">
      <c r="B94" s="129"/>
      <c r="C94" s="10" t="s">
        <v>112</v>
      </c>
      <c r="D94" s="11"/>
      <c r="E94" s="132"/>
      <c r="F94" s="69"/>
      <c r="G94" s="11"/>
      <c r="H94" s="135"/>
    </row>
    <row r="95" spans="1:8" ht="12.75">
      <c r="A95" s="72" t="s">
        <v>129</v>
      </c>
      <c r="B95" s="128" t="s">
        <v>37</v>
      </c>
      <c r="C95" s="7" t="s">
        <v>113</v>
      </c>
      <c r="D95" s="8"/>
      <c r="E95" s="131">
        <f>IF(D97&lt;&gt;"",2,IF(D96&lt;&gt;"",1,0))</f>
        <v>0</v>
      </c>
      <c r="F95" s="7"/>
      <c r="G95" s="8"/>
      <c r="H95" s="134">
        <f>IF(G97&lt;&gt;"",2,IF(G96&lt;&gt;"",1,0))</f>
        <v>0</v>
      </c>
    </row>
    <row r="96" spans="2:8" ht="12.75">
      <c r="B96" s="129"/>
      <c r="C96" s="10" t="s">
        <v>68</v>
      </c>
      <c r="D96" s="11"/>
      <c r="E96" s="132"/>
      <c r="F96" s="10"/>
      <c r="G96" s="11"/>
      <c r="H96" s="135"/>
    </row>
    <row r="97" spans="2:8" ht="13.5" thickBot="1">
      <c r="B97" s="130"/>
      <c r="C97" s="12" t="s">
        <v>69</v>
      </c>
      <c r="D97" s="13"/>
      <c r="E97" s="133"/>
      <c r="F97" s="68"/>
      <c r="G97" s="13"/>
      <c r="H97" s="136"/>
    </row>
    <row r="98" spans="1:8" ht="12.75">
      <c r="A98" s="72" t="s">
        <v>129</v>
      </c>
      <c r="B98" s="129" t="s">
        <v>38</v>
      </c>
      <c r="C98" s="10" t="s">
        <v>70</v>
      </c>
      <c r="D98" s="26"/>
      <c r="E98" s="139">
        <f>IF(D100&lt;&gt;"",2,IF(D99&lt;&gt;"",1,0))</f>
        <v>0</v>
      </c>
      <c r="F98" s="10"/>
      <c r="G98" s="26"/>
      <c r="H98" s="137">
        <f>IF(G100&lt;&gt;"",2,IF(G99&lt;&gt;"",1,0))</f>
        <v>0</v>
      </c>
    </row>
    <row r="99" spans="2:8" ht="12.75">
      <c r="B99" s="129"/>
      <c r="C99" s="10" t="s">
        <v>71</v>
      </c>
      <c r="D99" s="11"/>
      <c r="E99" s="132"/>
      <c r="F99" s="10"/>
      <c r="G99" s="11"/>
      <c r="H99" s="135"/>
    </row>
    <row r="100" spans="2:8" ht="13.5" thickBot="1">
      <c r="B100" s="129"/>
      <c r="C100" s="10" t="s">
        <v>72</v>
      </c>
      <c r="D100" s="11"/>
      <c r="E100" s="132"/>
      <c r="F100" s="69"/>
      <c r="G100" s="11"/>
      <c r="H100" s="135"/>
    </row>
    <row r="101" spans="2:8" ht="21" customHeight="1" thickBot="1">
      <c r="B101" s="155" t="s">
        <v>309</v>
      </c>
      <c r="C101" s="156"/>
      <c r="D101" s="71"/>
      <c r="E101" s="70"/>
      <c r="F101" s="70"/>
      <c r="G101" s="30"/>
      <c r="H101" s="31"/>
    </row>
    <row r="102" spans="1:8" ht="12.75" customHeight="1">
      <c r="A102" s="72" t="s">
        <v>129</v>
      </c>
      <c r="B102" s="129" t="s">
        <v>2</v>
      </c>
      <c r="C102" s="10" t="s">
        <v>73</v>
      </c>
      <c r="D102" s="26"/>
      <c r="E102" s="139">
        <f>IF(D104&lt;&gt;"",2,IF(D103&lt;&gt;"",1,0))</f>
        <v>0</v>
      </c>
      <c r="F102" s="10"/>
      <c r="G102" s="26"/>
      <c r="H102" s="137">
        <f>IF(G104&lt;&gt;"",2,IF(G103&lt;&gt;"",1,0))</f>
        <v>0</v>
      </c>
    </row>
    <row r="103" spans="2:8" ht="12.75">
      <c r="B103" s="129"/>
      <c r="C103" s="10" t="s">
        <v>74</v>
      </c>
      <c r="D103" s="11"/>
      <c r="E103" s="132"/>
      <c r="F103" s="10"/>
      <c r="G103" s="11"/>
      <c r="H103" s="135"/>
    </row>
    <row r="104" spans="2:8" ht="13.5" thickBot="1">
      <c r="B104" s="129"/>
      <c r="C104" s="10" t="s">
        <v>75</v>
      </c>
      <c r="D104" s="11"/>
      <c r="E104" s="132"/>
      <c r="F104" s="69"/>
      <c r="G104" s="11"/>
      <c r="H104" s="135"/>
    </row>
    <row r="105" spans="1:8" ht="12.75">
      <c r="A105" s="72" t="s">
        <v>129</v>
      </c>
      <c r="B105" s="128" t="s">
        <v>3</v>
      </c>
      <c r="C105" s="7" t="s">
        <v>76</v>
      </c>
      <c r="D105" s="8"/>
      <c r="E105" s="131">
        <f>IF(D107&lt;&gt;"",2,IF(D106&lt;&gt;"",1,0))</f>
        <v>0</v>
      </c>
      <c r="F105" s="7"/>
      <c r="G105" s="8"/>
      <c r="H105" s="134">
        <f>IF(G107&lt;&gt;"",2,IF(G106&lt;&gt;"",1,0))</f>
        <v>0</v>
      </c>
    </row>
    <row r="106" spans="2:8" ht="12.75">
      <c r="B106" s="129"/>
      <c r="C106" s="10" t="s">
        <v>114</v>
      </c>
      <c r="D106" s="11"/>
      <c r="E106" s="132"/>
      <c r="F106" s="10"/>
      <c r="G106" s="11"/>
      <c r="H106" s="135"/>
    </row>
    <row r="107" spans="2:8" ht="13.5" thickBot="1">
      <c r="B107" s="130"/>
      <c r="C107" s="12" t="s">
        <v>115</v>
      </c>
      <c r="D107" s="13"/>
      <c r="E107" s="133"/>
      <c r="F107" s="68"/>
      <c r="G107" s="13"/>
      <c r="H107" s="136"/>
    </row>
    <row r="108" spans="1:8" ht="12.75">
      <c r="A108" s="72" t="s">
        <v>129</v>
      </c>
      <c r="B108" s="129" t="s">
        <v>4</v>
      </c>
      <c r="C108" s="10" t="s">
        <v>77</v>
      </c>
      <c r="D108" s="26"/>
      <c r="E108" s="139">
        <f>IF(D110&lt;&gt;"",2,IF(D109&lt;&gt;"",1,0))</f>
        <v>0</v>
      </c>
      <c r="F108" s="10"/>
      <c r="G108" s="26"/>
      <c r="H108" s="137">
        <f>IF(G110&lt;&gt;"",2,IF(G109&lt;&gt;"",1,0))</f>
        <v>0</v>
      </c>
    </row>
    <row r="109" spans="2:8" ht="12.75">
      <c r="B109" s="129"/>
      <c r="C109" s="10" t="s">
        <v>78</v>
      </c>
      <c r="D109" s="11"/>
      <c r="E109" s="132"/>
      <c r="F109" s="10"/>
      <c r="G109" s="11"/>
      <c r="H109" s="135"/>
    </row>
    <row r="110" spans="2:8" ht="13.5" thickBot="1">
      <c r="B110" s="129"/>
      <c r="C110" s="10" t="s">
        <v>79</v>
      </c>
      <c r="D110" s="11"/>
      <c r="E110" s="132"/>
      <c r="F110" s="69"/>
      <c r="G110" s="11"/>
      <c r="H110" s="135"/>
    </row>
    <row r="111" spans="1:8" ht="12.75">
      <c r="A111" s="72" t="s">
        <v>129</v>
      </c>
      <c r="B111" s="128" t="s">
        <v>5</v>
      </c>
      <c r="C111" s="7" t="s">
        <v>80</v>
      </c>
      <c r="D111" s="8"/>
      <c r="E111" s="131">
        <f>IF(D113&lt;&gt;"",2,IF(D112&lt;&gt;"",1,0))</f>
        <v>0</v>
      </c>
      <c r="F111" s="7"/>
      <c r="G111" s="8"/>
      <c r="H111" s="134">
        <f>IF(G113&lt;&gt;"",2,IF(G112&lt;&gt;"",1,0))</f>
        <v>0</v>
      </c>
    </row>
    <row r="112" spans="2:8" ht="12.75">
      <c r="B112" s="129"/>
      <c r="C112" s="10" t="s">
        <v>81</v>
      </c>
      <c r="D112" s="11"/>
      <c r="E112" s="132"/>
      <c r="F112" s="10"/>
      <c r="G112" s="11"/>
      <c r="H112" s="135"/>
    </row>
    <row r="113" spans="1:27" s="5" customFormat="1" ht="13.5" thickBot="1">
      <c r="A113" s="72"/>
      <c r="B113" s="130"/>
      <c r="C113" s="12" t="s">
        <v>82</v>
      </c>
      <c r="D113" s="13"/>
      <c r="E113" s="133"/>
      <c r="F113" s="68"/>
      <c r="G113" s="13"/>
      <c r="H113" s="136"/>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t="s">
        <v>129</v>
      </c>
      <c r="B114" s="153" t="s">
        <v>131</v>
      </c>
      <c r="C114" s="1" t="s">
        <v>132</v>
      </c>
      <c r="D114" s="8"/>
      <c r="E114" s="131">
        <f>IF(D116&lt;&gt;"",2,IF(D115&lt;&gt;"",1,0))</f>
        <v>0</v>
      </c>
      <c r="F114" s="7"/>
      <c r="G114" s="8"/>
      <c r="H114" s="134">
        <f>IF(G116&lt;&gt;"",2,IF(G115&lt;&gt;"",1,0))</f>
        <v>0</v>
      </c>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2.75">
      <c r="A115" s="72"/>
      <c r="B115" s="154"/>
      <c r="C115" s="2" t="s">
        <v>133</v>
      </c>
      <c r="D115" s="11"/>
      <c r="E115" s="132"/>
      <c r="F115" s="10"/>
      <c r="G115" s="11"/>
      <c r="H115" s="135"/>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3.5" thickBot="1">
      <c r="A116" s="72"/>
      <c r="B116" s="159"/>
      <c r="C116" s="3" t="s">
        <v>134</v>
      </c>
      <c r="D116" s="13"/>
      <c r="E116" s="133"/>
      <c r="F116" s="14"/>
      <c r="G116" s="13"/>
      <c r="H116" s="136"/>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12.75">
      <c r="A117" s="72" t="s">
        <v>129</v>
      </c>
      <c r="B117" s="129" t="s">
        <v>39</v>
      </c>
      <c r="C117" s="10" t="s">
        <v>83</v>
      </c>
      <c r="D117" s="8"/>
      <c r="E117" s="131">
        <f>IF(D119&lt;&gt;"",2,IF(D118&lt;&gt;"",1,0))</f>
        <v>0</v>
      </c>
      <c r="F117" s="7"/>
      <c r="G117" s="8"/>
      <c r="H117" s="134">
        <f>IF(G119&lt;&gt;"",2,IF(G118&lt;&gt;"",1,0))</f>
        <v>0</v>
      </c>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2.75">
      <c r="A118" s="72"/>
      <c r="B118" s="129"/>
      <c r="C118" s="10" t="s">
        <v>84</v>
      </c>
      <c r="D118" s="11"/>
      <c r="E118" s="132"/>
      <c r="F118" s="10"/>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3.5" thickBot="1">
      <c r="A119" s="72"/>
      <c r="B119" s="129"/>
      <c r="C119" s="10" t="s">
        <v>116</v>
      </c>
      <c r="D119" s="13"/>
      <c r="E119" s="133"/>
      <c r="F119" s="14"/>
      <c r="G119" s="13"/>
      <c r="H119" s="136"/>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t="s">
        <v>129</v>
      </c>
      <c r="B120" s="153" t="s">
        <v>40</v>
      </c>
      <c r="C120" s="1" t="s">
        <v>85</v>
      </c>
      <c r="D120" s="8"/>
      <c r="E120" s="131">
        <f>IF(D122&lt;&gt;"",2,IF(D121&lt;&gt;"",1,0))</f>
        <v>0</v>
      </c>
      <c r="F120" s="7"/>
      <c r="G120" s="8"/>
      <c r="H120" s="134">
        <f>IF(G122&lt;&gt;"",2,IF(G121&lt;&gt;"",1,0))</f>
        <v>0</v>
      </c>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2.75">
      <c r="A121" s="72"/>
      <c r="B121" s="154"/>
      <c r="C121" s="2" t="s">
        <v>86</v>
      </c>
      <c r="D121" s="11"/>
      <c r="E121" s="132"/>
      <c r="F121" s="10"/>
      <c r="G121" s="11"/>
      <c r="H121" s="135"/>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3.5" thickBot="1">
      <c r="A122" s="72"/>
      <c r="B122" s="159"/>
      <c r="C122" s="3" t="s">
        <v>87</v>
      </c>
      <c r="D122" s="13"/>
      <c r="E122" s="133"/>
      <c r="F122" s="14"/>
      <c r="G122" s="13"/>
      <c r="H122" s="136"/>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t="s">
        <v>129</v>
      </c>
      <c r="B123" s="154" t="s">
        <v>135</v>
      </c>
      <c r="C123" s="2" t="s">
        <v>136</v>
      </c>
      <c r="D123" s="8"/>
      <c r="E123" s="131">
        <f>IF(D125&lt;&gt;"",2,IF(D124&lt;&gt;"",1,0))</f>
        <v>0</v>
      </c>
      <c r="F123" s="7"/>
      <c r="G123" s="8"/>
      <c r="H123" s="134">
        <f>IF(G125&lt;&gt;"",2,IF(G124&lt;&gt;"",1,0))</f>
        <v>0</v>
      </c>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2.75">
      <c r="A124" s="72"/>
      <c r="B124" s="154"/>
      <c r="C124" s="2" t="s">
        <v>137</v>
      </c>
      <c r="D124" s="11"/>
      <c r="E124" s="132"/>
      <c r="F124" s="10"/>
      <c r="G124" s="11"/>
      <c r="H124" s="135"/>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3.5" thickBot="1">
      <c r="A125" s="72"/>
      <c r="B125" s="154"/>
      <c r="C125" s="2" t="s">
        <v>315</v>
      </c>
      <c r="D125" s="32"/>
      <c r="E125" s="140"/>
      <c r="F125" s="61"/>
      <c r="G125" s="32"/>
      <c r="H125" s="141"/>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ustomHeight="1" thickBot="1">
      <c r="A126" s="72"/>
      <c r="B126" s="157" t="s">
        <v>15</v>
      </c>
      <c r="C126" s="158"/>
      <c r="D126" s="63"/>
      <c r="E126" s="64"/>
      <c r="F126" s="65"/>
      <c r="G126" s="63"/>
      <c r="H126" s="66"/>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2.75">
      <c r="A127" s="72" t="s">
        <v>129</v>
      </c>
      <c r="B127" s="153" t="s">
        <v>1</v>
      </c>
      <c r="C127" s="1" t="s">
        <v>117</v>
      </c>
      <c r="D127" s="26"/>
      <c r="E127" s="139">
        <f>IF(D129&lt;&gt;"",2,IF(D128&lt;&gt;"",1,0))</f>
        <v>0</v>
      </c>
      <c r="F127" s="10"/>
      <c r="G127" s="26"/>
      <c r="H127" s="137">
        <f>IF(G129&lt;&gt;"",2,IF(G128&lt;&gt;"",1,0))</f>
        <v>0</v>
      </c>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c r="B128" s="154"/>
      <c r="C128" s="2" t="s">
        <v>88</v>
      </c>
      <c r="D128" s="11"/>
      <c r="E128" s="132"/>
      <c r="F128" s="10"/>
      <c r="G128" s="11"/>
      <c r="H128" s="135"/>
      <c r="I128" s="46"/>
      <c r="J128" s="6"/>
      <c r="K128" s="4"/>
      <c r="L128" s="111"/>
      <c r="M128" s="111" t="s">
        <v>9</v>
      </c>
      <c r="N128" s="113"/>
      <c r="O128" s="111"/>
      <c r="P128" s="111"/>
      <c r="Q128" s="111"/>
      <c r="R128" s="111"/>
      <c r="S128" s="111"/>
      <c r="T128" s="111"/>
      <c r="U128" s="111"/>
      <c r="V128" s="111"/>
      <c r="W128" s="111"/>
      <c r="X128" s="111"/>
      <c r="Y128" s="111"/>
      <c r="Z128" s="111"/>
      <c r="AA128" s="111"/>
    </row>
    <row r="129" spans="2:14" ht="13.5" thickBot="1">
      <c r="B129" s="154"/>
      <c r="C129" s="2" t="s">
        <v>118</v>
      </c>
      <c r="D129" s="11"/>
      <c r="E129" s="132"/>
      <c r="F129" s="69"/>
      <c r="G129" s="11"/>
      <c r="H129" s="135"/>
      <c r="I129" s="46"/>
      <c r="J129" s="6"/>
      <c r="M129" s="111" t="s">
        <v>12</v>
      </c>
      <c r="N129" s="113"/>
    </row>
    <row r="130" spans="2:14" ht="30.75" thickBot="1">
      <c r="B130" s="33" t="s">
        <v>16</v>
      </c>
      <c r="C130" s="34" t="str">
        <f>IF(E130&lt;P141,"ACCEPTABLE",IF(E130&lt;P142,"CAUTION","HIGH RISK"))</f>
        <v>ACCEPTABLE</v>
      </c>
      <c r="D130" s="35"/>
      <c r="E130" s="36">
        <f>SUM(E11:E129)</f>
        <v>0</v>
      </c>
      <c r="F130" s="37" t="str">
        <f>IF(H130&lt;P141,"ACCEPTABLE",IF(H130&lt;P142,"CAUTION","HIGH RISK"))</f>
        <v>ACCEPTABLE</v>
      </c>
      <c r="G130" s="35"/>
      <c r="H130" s="38">
        <f>SUM(H11:H129)</f>
        <v>0</v>
      </c>
      <c r="I130" s="46"/>
      <c r="J130" s="6"/>
      <c r="N130" s="113"/>
    </row>
    <row r="131" spans="2:26" ht="13.5" thickBot="1">
      <c r="B131" s="39" t="s">
        <v>17</v>
      </c>
      <c r="C131" s="40"/>
      <c r="D131" s="41"/>
      <c r="E131" s="42">
        <f>COUNT(E9:E129)</f>
        <v>37</v>
      </c>
      <c r="F131" s="43"/>
      <c r="G131" s="44"/>
      <c r="H131" s="45">
        <f>COUNT(H9:H129)</f>
        <v>37</v>
      </c>
      <c r="I131" s="46"/>
      <c r="J131" s="6"/>
      <c r="N131" s="113"/>
      <c r="O131" s="111">
        <f>E131</f>
        <v>37</v>
      </c>
      <c r="Q131" s="113" t="s">
        <v>121</v>
      </c>
      <c r="R131" s="111" t="s">
        <v>122</v>
      </c>
      <c r="T131" s="111" t="s">
        <v>123</v>
      </c>
      <c r="V131" s="111" t="s">
        <v>124</v>
      </c>
      <c r="W131" s="111" t="s">
        <v>125</v>
      </c>
      <c r="X131" s="111" t="s">
        <v>127</v>
      </c>
      <c r="Y131" s="111" t="s">
        <v>128</v>
      </c>
      <c r="Z131" s="111">
        <f>LOOKUP(X156,X132:X182)</f>
      </c>
    </row>
    <row r="132" spans="2:25" ht="19.5" customHeight="1" thickBot="1">
      <c r="B132" s="47" t="s">
        <v>130</v>
      </c>
      <c r="C132" s="48"/>
      <c r="D132" s="49"/>
      <c r="E132" s="50">
        <f>E131-COUNTA(D9:D129)</f>
        <v>37</v>
      </c>
      <c r="F132" s="51"/>
      <c r="G132" s="52"/>
      <c r="H132" s="53">
        <f>H131-COUNTA(G9:G129)</f>
        <v>37</v>
      </c>
      <c r="I132" s="46"/>
      <c r="J132" s="6"/>
      <c r="N132" s="113"/>
      <c r="O132" s="111">
        <f>O131*2</f>
        <v>74</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1:25" ht="12.75">
      <c r="A133" s="81"/>
      <c r="N133" s="113"/>
      <c r="Q133" s="113">
        <v>0.02</v>
      </c>
      <c r="R133" s="114">
        <f t="shared" si="0"/>
        <v>1.48</v>
      </c>
      <c r="T133" s="111">
        <f t="shared" si="1"/>
        <v>5.0296</v>
      </c>
      <c r="U133" s="114"/>
      <c r="V133" s="111">
        <f t="shared" si="2"/>
      </c>
      <c r="W133" s="111">
        <f t="shared" si="3"/>
      </c>
      <c r="X133" s="111">
        <f aca="true" t="shared" si="4" ref="X133:X182">IF(AND($P$141&gt;R133,$P$141&lt;=R134),$O$132+5,"")</f>
      </c>
      <c r="Y133" s="111">
        <f aca="true" t="shared" si="5" ref="Y133:Y182">IF(AND($P$142&gt;R133,$P$142&lt;=R134),$O$132+5,"")</f>
      </c>
    </row>
    <row r="134" spans="1:25" ht="20.25">
      <c r="A134" s="81"/>
      <c r="B134" s="54"/>
      <c r="C134" s="55"/>
      <c r="D134" s="56"/>
      <c r="E134" s="46"/>
      <c r="F134" s="46"/>
      <c r="G134" s="138"/>
      <c r="H134" s="46"/>
      <c r="M134" s="111" t="s">
        <v>10</v>
      </c>
      <c r="N134" s="113"/>
      <c r="Q134" s="113">
        <v>0.04</v>
      </c>
      <c r="R134" s="114">
        <f t="shared" si="0"/>
        <v>2.96</v>
      </c>
      <c r="T134" s="111">
        <f t="shared" si="1"/>
        <v>5.1184</v>
      </c>
      <c r="U134" s="114"/>
      <c r="V134" s="111">
        <f t="shared" si="2"/>
      </c>
      <c r="W134" s="111">
        <f t="shared" si="3"/>
      </c>
      <c r="X134" s="111">
        <f t="shared" si="4"/>
      </c>
      <c r="Y134" s="111">
        <f t="shared" si="5"/>
      </c>
    </row>
    <row r="135" spans="1:25" ht="20.25">
      <c r="A135" s="81"/>
      <c r="B135" s="54"/>
      <c r="C135" s="55"/>
      <c r="D135" s="56"/>
      <c r="E135" s="46"/>
      <c r="F135" s="46"/>
      <c r="G135" s="138"/>
      <c r="H135" s="46"/>
      <c r="M135" s="111" t="s">
        <v>11</v>
      </c>
      <c r="N135" s="113"/>
      <c r="Q135" s="113">
        <v>0.06</v>
      </c>
      <c r="R135" s="114">
        <f t="shared" si="0"/>
        <v>4.4399999999999995</v>
      </c>
      <c r="T135" s="111">
        <f t="shared" si="1"/>
        <v>5.2664</v>
      </c>
      <c r="U135" s="114"/>
      <c r="V135" s="111">
        <f t="shared" si="2"/>
      </c>
      <c r="W135" s="111">
        <f t="shared" si="3"/>
      </c>
      <c r="X135" s="111">
        <f t="shared" si="4"/>
      </c>
      <c r="Y135" s="111">
        <f t="shared" si="5"/>
      </c>
    </row>
    <row r="136" spans="1:25" ht="20.25">
      <c r="A136" s="81"/>
      <c r="B136" s="54"/>
      <c r="C136" s="55"/>
      <c r="D136" s="56"/>
      <c r="E136" s="46"/>
      <c r="F136" s="46"/>
      <c r="G136" s="138"/>
      <c r="H136" s="46"/>
      <c r="N136" s="113"/>
      <c r="Q136" s="113">
        <v>0.08</v>
      </c>
      <c r="R136" s="114">
        <f t="shared" si="0"/>
        <v>5.92</v>
      </c>
      <c r="T136" s="111">
        <f t="shared" si="1"/>
        <v>5.4736</v>
      </c>
      <c r="U136" s="114"/>
      <c r="V136" s="111">
        <f t="shared" si="2"/>
      </c>
      <c r="W136" s="111">
        <f t="shared" si="3"/>
      </c>
      <c r="X136" s="111">
        <f t="shared" si="4"/>
      </c>
      <c r="Y136" s="111">
        <f t="shared" si="5"/>
      </c>
    </row>
    <row r="137" spans="2:25" ht="12.75">
      <c r="B137" s="57"/>
      <c r="C137" s="46"/>
      <c r="D137" s="58"/>
      <c r="E137" s="46"/>
      <c r="F137" s="46"/>
      <c r="G137" s="58"/>
      <c r="H137" s="46"/>
      <c r="M137" s="111" t="s">
        <v>126</v>
      </c>
      <c r="N137" s="113"/>
      <c r="O137" s="111">
        <f>E130</f>
        <v>0</v>
      </c>
      <c r="Q137" s="113">
        <v>0.1</v>
      </c>
      <c r="R137" s="114">
        <f t="shared" si="0"/>
        <v>7.4</v>
      </c>
      <c r="T137" s="111">
        <f t="shared" si="1"/>
        <v>5.74</v>
      </c>
      <c r="U137" s="114"/>
      <c r="V137" s="111">
        <f t="shared" si="2"/>
      </c>
      <c r="W137" s="111">
        <f t="shared" si="3"/>
      </c>
      <c r="X137" s="111">
        <f t="shared" si="4"/>
      </c>
      <c r="Y137" s="111">
        <f t="shared" si="5"/>
      </c>
    </row>
    <row r="138" spans="2:25" ht="12.75">
      <c r="B138" s="59"/>
      <c r="C138" s="46"/>
      <c r="D138" s="58"/>
      <c r="E138" s="46"/>
      <c r="F138" s="46"/>
      <c r="G138" s="58"/>
      <c r="H138" s="46"/>
      <c r="M138" s="111" t="s">
        <v>119</v>
      </c>
      <c r="N138" s="113"/>
      <c r="O138" s="111">
        <f>H130</f>
        <v>0</v>
      </c>
      <c r="Q138" s="113">
        <v>0.12</v>
      </c>
      <c r="R138" s="114">
        <f t="shared" si="0"/>
        <v>8.879999999999999</v>
      </c>
      <c r="T138" s="111">
        <f t="shared" si="1"/>
        <v>6.0656</v>
      </c>
      <c r="U138" s="114"/>
      <c r="V138" s="111">
        <f t="shared" si="2"/>
      </c>
      <c r="W138" s="111">
        <f t="shared" si="3"/>
      </c>
      <c r="X138" s="111">
        <f t="shared" si="4"/>
      </c>
      <c r="Y138" s="111">
        <f t="shared" si="5"/>
      </c>
    </row>
    <row r="139" spans="2:25" ht="12.75">
      <c r="B139" s="46"/>
      <c r="C139" s="46"/>
      <c r="D139" s="58"/>
      <c r="E139" s="46"/>
      <c r="F139" s="46"/>
      <c r="G139" s="58"/>
      <c r="H139" s="46"/>
      <c r="M139" s="111" t="s">
        <v>120</v>
      </c>
      <c r="N139" s="113"/>
      <c r="Q139" s="113">
        <v>0.14</v>
      </c>
      <c r="R139" s="114">
        <f t="shared" si="0"/>
        <v>10.360000000000001</v>
      </c>
      <c r="T139" s="111">
        <f t="shared" si="1"/>
        <v>6.4504</v>
      </c>
      <c r="U139" s="114"/>
      <c r="V139" s="111">
        <f t="shared" si="2"/>
      </c>
      <c r="W139" s="111">
        <f t="shared" si="3"/>
      </c>
      <c r="X139" s="111">
        <f t="shared" si="4"/>
      </c>
      <c r="Y139" s="111">
        <f t="shared" si="5"/>
      </c>
    </row>
    <row r="140" spans="2:25" ht="12.75">
      <c r="B140" s="60"/>
      <c r="N140" s="113"/>
      <c r="Q140" s="113">
        <v>0.16</v>
      </c>
      <c r="R140" s="114">
        <f t="shared" si="0"/>
        <v>11.84</v>
      </c>
      <c r="T140" s="111">
        <f t="shared" si="1"/>
        <v>6.8944</v>
      </c>
      <c r="U140" s="114"/>
      <c r="V140" s="111">
        <f t="shared" si="2"/>
      </c>
      <c r="W140" s="111">
        <f t="shared" si="3"/>
      </c>
      <c r="X140" s="111">
        <f t="shared" si="4"/>
      </c>
      <c r="Y140" s="111">
        <f t="shared" si="5"/>
      </c>
    </row>
    <row r="141" spans="2:25" ht="12.75">
      <c r="B141" s="60"/>
      <c r="N141" s="113"/>
      <c r="O141" s="111">
        <v>20</v>
      </c>
      <c r="P141" s="111">
        <f>$O$132*$O$141/100</f>
        <v>14.8</v>
      </c>
      <c r="Q141" s="113">
        <v>0.18</v>
      </c>
      <c r="R141" s="114">
        <f t="shared" si="0"/>
        <v>13.32</v>
      </c>
      <c r="T141" s="111">
        <f t="shared" si="1"/>
        <v>7.3976</v>
      </c>
      <c r="U141" s="114"/>
      <c r="V141" s="111">
        <f t="shared" si="2"/>
      </c>
      <c r="W141" s="111">
        <f t="shared" si="3"/>
      </c>
      <c r="X141" s="111">
        <f t="shared" si="4"/>
        <v>79</v>
      </c>
      <c r="Y141" s="111">
        <f t="shared" si="5"/>
      </c>
    </row>
    <row r="142" spans="2:25" ht="12.75">
      <c r="B142" s="60"/>
      <c r="N142" s="113"/>
      <c r="O142" s="111">
        <v>40</v>
      </c>
      <c r="P142" s="111">
        <f>$O$132*$O$142/100</f>
        <v>29.6</v>
      </c>
      <c r="Q142" s="113">
        <v>0.2</v>
      </c>
      <c r="R142" s="114">
        <f t="shared" si="0"/>
        <v>14.8</v>
      </c>
      <c r="T142" s="111">
        <f t="shared" si="1"/>
        <v>7.960000000000001</v>
      </c>
      <c r="U142" s="114"/>
      <c r="V142" s="111">
        <f t="shared" si="2"/>
      </c>
      <c r="W142" s="111">
        <f t="shared" si="3"/>
      </c>
      <c r="X142" s="111">
        <f t="shared" si="4"/>
      </c>
      <c r="Y142" s="111">
        <f t="shared" si="5"/>
      </c>
    </row>
    <row r="143" spans="13:25" ht="12.75">
      <c r="M143" s="111" t="str">
        <f>IF(E130&lt;P141,"CAUTION",22)</f>
        <v>CAUTION</v>
      </c>
      <c r="N143" s="113"/>
      <c r="Q143" s="113">
        <v>0.22</v>
      </c>
      <c r="R143" s="114">
        <f t="shared" si="0"/>
        <v>16.28</v>
      </c>
      <c r="T143" s="111">
        <f t="shared" si="1"/>
        <v>8.5816</v>
      </c>
      <c r="U143" s="114"/>
      <c r="V143" s="111">
        <f t="shared" si="2"/>
      </c>
      <c r="W143" s="111">
        <f t="shared" si="3"/>
      </c>
      <c r="X143" s="111">
        <f t="shared" si="4"/>
      </c>
      <c r="Y143" s="111">
        <f t="shared" si="5"/>
      </c>
    </row>
    <row r="144" spans="14:25" ht="12.75">
      <c r="N144" s="113"/>
      <c r="Q144" s="113">
        <v>0.24</v>
      </c>
      <c r="R144" s="114">
        <f t="shared" si="0"/>
        <v>17.759999999999998</v>
      </c>
      <c r="T144" s="111">
        <f t="shared" si="1"/>
        <v>9.2624</v>
      </c>
      <c r="U144" s="114"/>
      <c r="V144" s="111">
        <f t="shared" si="2"/>
      </c>
      <c r="W144" s="111">
        <f t="shared" si="3"/>
      </c>
      <c r="X144" s="111">
        <f t="shared" si="4"/>
      </c>
      <c r="Y144" s="111">
        <f t="shared" si="5"/>
      </c>
    </row>
    <row r="145" spans="1:27" s="4" customFormat="1" ht="12.75">
      <c r="A145" s="72"/>
      <c r="B145" s="9"/>
      <c r="C145" s="9"/>
      <c r="D145" s="15"/>
      <c r="E145" s="9"/>
      <c r="F145" s="9"/>
      <c r="G145" s="15"/>
      <c r="H145" s="9"/>
      <c r="I145" s="9"/>
      <c r="L145" s="111"/>
      <c r="M145" s="111"/>
      <c r="N145" s="113"/>
      <c r="O145" s="111"/>
      <c r="P145" s="111"/>
      <c r="Q145" s="113">
        <v>0.26</v>
      </c>
      <c r="R145" s="114">
        <f t="shared" si="0"/>
        <v>19.240000000000002</v>
      </c>
      <c r="S145" s="111"/>
      <c r="T145" s="111">
        <f t="shared" si="1"/>
        <v>10.002400000000002</v>
      </c>
      <c r="U145" s="114"/>
      <c r="V145" s="111">
        <f t="shared" si="2"/>
      </c>
      <c r="W145" s="111">
        <f t="shared" si="3"/>
      </c>
      <c r="X145" s="111">
        <f t="shared" si="4"/>
      </c>
      <c r="Y145" s="111">
        <f t="shared" si="5"/>
      </c>
      <c r="Z145" s="111"/>
      <c r="AA145" s="111"/>
    </row>
    <row r="146" spans="1:27" s="4" customFormat="1" ht="12.75">
      <c r="A146" s="72"/>
      <c r="B146" s="9"/>
      <c r="C146" s="9"/>
      <c r="D146" s="15"/>
      <c r="E146" s="9"/>
      <c r="F146" s="9"/>
      <c r="G146" s="15"/>
      <c r="H146" s="9"/>
      <c r="I146" s="9"/>
      <c r="L146" s="111"/>
      <c r="M146" s="111"/>
      <c r="N146" s="113"/>
      <c r="O146" s="111"/>
      <c r="P146" s="111"/>
      <c r="Q146" s="113">
        <v>0.28</v>
      </c>
      <c r="R146" s="114">
        <f t="shared" si="0"/>
        <v>20.720000000000002</v>
      </c>
      <c r="S146" s="111"/>
      <c r="T146" s="111">
        <f t="shared" si="1"/>
        <v>10.8016</v>
      </c>
      <c r="U146" s="114"/>
      <c r="V146" s="111">
        <f t="shared" si="2"/>
      </c>
      <c r="W146" s="111">
        <f t="shared" si="3"/>
      </c>
      <c r="X146" s="111">
        <f t="shared" si="4"/>
      </c>
      <c r="Y146" s="111">
        <f t="shared" si="5"/>
      </c>
      <c r="Z146" s="111"/>
      <c r="AA146" s="111"/>
    </row>
    <row r="147" spans="1:27" s="4" customFormat="1" ht="12.75">
      <c r="A147" s="72"/>
      <c r="B147" s="9"/>
      <c r="C147" s="9"/>
      <c r="D147" s="15"/>
      <c r="E147" s="9"/>
      <c r="F147" s="9"/>
      <c r="G147" s="15"/>
      <c r="H147" s="9"/>
      <c r="I147" s="9"/>
      <c r="L147" s="111"/>
      <c r="M147" s="111"/>
      <c r="N147" s="113"/>
      <c r="O147" s="111"/>
      <c r="P147" s="111"/>
      <c r="Q147" s="113">
        <v>0.3</v>
      </c>
      <c r="R147" s="114">
        <f t="shared" si="0"/>
        <v>22.2</v>
      </c>
      <c r="S147" s="111"/>
      <c r="T147" s="111">
        <f t="shared" si="1"/>
        <v>11.66</v>
      </c>
      <c r="U147" s="114"/>
      <c r="V147" s="111">
        <f t="shared" si="2"/>
      </c>
      <c r="W147" s="111">
        <f t="shared" si="3"/>
      </c>
      <c r="X147" s="111">
        <f t="shared" si="4"/>
      </c>
      <c r="Y147" s="111">
        <f t="shared" si="5"/>
      </c>
      <c r="Z147" s="111"/>
      <c r="AA147" s="111"/>
    </row>
    <row r="148" spans="1:27" s="4" customFormat="1" ht="12.75">
      <c r="A148" s="72"/>
      <c r="B148" s="9"/>
      <c r="C148" s="9"/>
      <c r="D148" s="15"/>
      <c r="E148" s="9"/>
      <c r="F148" s="9"/>
      <c r="G148" s="15"/>
      <c r="H148" s="9"/>
      <c r="I148" s="9"/>
      <c r="L148" s="111"/>
      <c r="M148" s="111"/>
      <c r="N148" s="113"/>
      <c r="O148" s="111"/>
      <c r="P148" s="111"/>
      <c r="Q148" s="113">
        <v>0.32</v>
      </c>
      <c r="R148" s="114">
        <f t="shared" si="0"/>
        <v>23.68</v>
      </c>
      <c r="S148" s="111"/>
      <c r="T148" s="111">
        <f t="shared" si="1"/>
        <v>12.5776</v>
      </c>
      <c r="U148" s="114"/>
      <c r="V148" s="111">
        <f t="shared" si="2"/>
      </c>
      <c r="W148" s="111">
        <f t="shared" si="3"/>
      </c>
      <c r="X148" s="111">
        <f t="shared" si="4"/>
      </c>
      <c r="Y148" s="111">
        <f t="shared" si="5"/>
      </c>
      <c r="Z148" s="111"/>
      <c r="AA148" s="111"/>
    </row>
    <row r="149" spans="1:27" s="4" customFormat="1" ht="12.75">
      <c r="A149" s="72"/>
      <c r="B149" s="9"/>
      <c r="C149" s="9"/>
      <c r="D149" s="15"/>
      <c r="E149" s="9"/>
      <c r="F149" s="9"/>
      <c r="G149" s="15"/>
      <c r="H149" s="9"/>
      <c r="I149" s="9"/>
      <c r="L149" s="111"/>
      <c r="M149" s="111"/>
      <c r="N149" s="113"/>
      <c r="O149" s="111"/>
      <c r="P149" s="111"/>
      <c r="Q149" s="113">
        <v>0.34</v>
      </c>
      <c r="R149" s="114">
        <f t="shared" si="0"/>
        <v>25.16</v>
      </c>
      <c r="S149" s="111"/>
      <c r="T149" s="111">
        <f t="shared" si="1"/>
        <v>13.554400000000001</v>
      </c>
      <c r="U149" s="114"/>
      <c r="V149" s="111">
        <f t="shared" si="2"/>
      </c>
      <c r="W149" s="111">
        <f t="shared" si="3"/>
      </c>
      <c r="X149" s="111">
        <f t="shared" si="4"/>
      </c>
      <c r="Y149" s="111">
        <f t="shared" si="5"/>
      </c>
      <c r="Z149" s="111"/>
      <c r="AA149" s="111"/>
    </row>
    <row r="150" spans="1:27" s="4" customFormat="1" ht="12.75">
      <c r="A150" s="72"/>
      <c r="B150" s="9"/>
      <c r="C150" s="9"/>
      <c r="D150" s="15"/>
      <c r="E150" s="9"/>
      <c r="F150" s="9"/>
      <c r="G150" s="15"/>
      <c r="H150" s="9"/>
      <c r="I150" s="9"/>
      <c r="L150" s="111"/>
      <c r="M150" s="111"/>
      <c r="N150" s="113"/>
      <c r="O150" s="111"/>
      <c r="P150" s="111"/>
      <c r="Q150" s="113">
        <v>0.36</v>
      </c>
      <c r="R150" s="114">
        <f t="shared" si="0"/>
        <v>26.64</v>
      </c>
      <c r="S150" s="111"/>
      <c r="T150" s="111">
        <f t="shared" si="1"/>
        <v>14.590399999999999</v>
      </c>
      <c r="U150" s="114"/>
      <c r="V150" s="111">
        <f t="shared" si="2"/>
      </c>
      <c r="W150" s="111">
        <f t="shared" si="3"/>
      </c>
      <c r="X150" s="111">
        <f t="shared" si="4"/>
      </c>
      <c r="Y150" s="111">
        <f t="shared" si="5"/>
      </c>
      <c r="Z150" s="111"/>
      <c r="AA150" s="111"/>
    </row>
    <row r="151" spans="1:27" s="4" customFormat="1" ht="12.75">
      <c r="A151" s="72"/>
      <c r="B151" s="9"/>
      <c r="C151" s="9"/>
      <c r="D151" s="15"/>
      <c r="E151" s="9"/>
      <c r="F151" s="9"/>
      <c r="G151" s="15"/>
      <c r="H151" s="9"/>
      <c r="I151" s="9"/>
      <c r="L151" s="111"/>
      <c r="M151" s="111"/>
      <c r="N151" s="113"/>
      <c r="O151" s="111"/>
      <c r="P151" s="111"/>
      <c r="Q151" s="113">
        <v>0.38</v>
      </c>
      <c r="R151" s="114">
        <f t="shared" si="0"/>
        <v>28.12</v>
      </c>
      <c r="S151" s="111"/>
      <c r="T151" s="111">
        <f t="shared" si="1"/>
        <v>15.6856</v>
      </c>
      <c r="U151" s="114"/>
      <c r="V151" s="111">
        <f t="shared" si="2"/>
      </c>
      <c r="W151" s="111">
        <f t="shared" si="3"/>
      </c>
      <c r="X151" s="111">
        <f t="shared" si="4"/>
      </c>
      <c r="Y151" s="111">
        <f t="shared" si="5"/>
        <v>79</v>
      </c>
      <c r="Z151" s="111"/>
      <c r="AA151" s="111"/>
    </row>
    <row r="152" spans="1:27" s="4" customFormat="1" ht="12.75">
      <c r="A152" s="72"/>
      <c r="B152" s="9"/>
      <c r="C152" s="9"/>
      <c r="D152" s="15"/>
      <c r="E152" s="9"/>
      <c r="F152" s="9"/>
      <c r="G152" s="15"/>
      <c r="H152" s="9"/>
      <c r="I152" s="9"/>
      <c r="L152" s="111"/>
      <c r="M152" s="111"/>
      <c r="N152" s="113"/>
      <c r="O152" s="111"/>
      <c r="P152" s="111"/>
      <c r="Q152" s="113">
        <v>0.4</v>
      </c>
      <c r="R152" s="114">
        <f t="shared" si="0"/>
        <v>29.6</v>
      </c>
      <c r="S152" s="111"/>
      <c r="T152" s="111">
        <f t="shared" si="1"/>
        <v>16.840000000000003</v>
      </c>
      <c r="U152" s="114"/>
      <c r="V152" s="111">
        <f t="shared" si="2"/>
      </c>
      <c r="W152" s="111">
        <f t="shared" si="3"/>
      </c>
      <c r="X152" s="111">
        <f t="shared" si="4"/>
      </c>
      <c r="Y152" s="111">
        <f t="shared" si="5"/>
      </c>
      <c r="Z152" s="111"/>
      <c r="AA152" s="111"/>
    </row>
    <row r="153" spans="1:27" s="4" customFormat="1" ht="12.75">
      <c r="A153" s="72"/>
      <c r="B153" s="9"/>
      <c r="C153" s="9"/>
      <c r="D153" s="15"/>
      <c r="E153" s="9"/>
      <c r="F153" s="9"/>
      <c r="G153" s="15"/>
      <c r="H153" s="9"/>
      <c r="I153" s="9"/>
      <c r="L153" s="111"/>
      <c r="M153" s="111"/>
      <c r="N153" s="113"/>
      <c r="O153" s="111"/>
      <c r="P153" s="111"/>
      <c r="Q153" s="113">
        <v>0.42</v>
      </c>
      <c r="R153" s="114">
        <f t="shared" si="0"/>
        <v>31.08</v>
      </c>
      <c r="S153" s="111"/>
      <c r="T153" s="111">
        <f t="shared" si="1"/>
        <v>18.053599999999996</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32.56</v>
      </c>
      <c r="S154" s="111"/>
      <c r="T154" s="111">
        <f t="shared" si="1"/>
        <v>19.3264</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34.04</v>
      </c>
      <c r="S155" s="111"/>
      <c r="T155" s="111">
        <f t="shared" si="1"/>
        <v>20.6584</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35.519999999999996</v>
      </c>
      <c r="S156" s="111"/>
      <c r="T156" s="111">
        <f t="shared" si="1"/>
        <v>22.049599999999998</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37</v>
      </c>
      <c r="S157" s="111"/>
      <c r="T157" s="111">
        <f t="shared" si="1"/>
        <v>23.5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38.480000000000004</v>
      </c>
      <c r="S158" s="111"/>
      <c r="T158" s="111">
        <f t="shared" si="1"/>
        <v>25.009600000000002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39.96</v>
      </c>
      <c r="S159" s="111"/>
      <c r="T159" s="111">
        <f t="shared" si="1"/>
        <v>26.578400000000002</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41.440000000000005</v>
      </c>
      <c r="S160" s="111"/>
      <c r="T160" s="111">
        <f t="shared" si="1"/>
        <v>28.206400000000002</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42.919999999999995</v>
      </c>
      <c r="S161" s="111"/>
      <c r="T161" s="111">
        <f t="shared" si="1"/>
        <v>29.8936</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44.4</v>
      </c>
      <c r="S162" s="111"/>
      <c r="T162" s="111">
        <f t="shared" si="1"/>
        <v>31.64</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45.88</v>
      </c>
      <c r="S163" s="111"/>
      <c r="T163" s="111">
        <f t="shared" si="1"/>
        <v>33.4456</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47.36</v>
      </c>
      <c r="S164" s="111"/>
      <c r="T164" s="111">
        <f t="shared" si="1"/>
        <v>35.3104</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48.84</v>
      </c>
      <c r="S165" s="111"/>
      <c r="T165" s="111">
        <f t="shared" si="1"/>
        <v>37.2344</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50.32</v>
      </c>
      <c r="S166" s="111"/>
      <c r="T166" s="111">
        <f t="shared" si="1"/>
        <v>39.217600000000004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51.8</v>
      </c>
      <c r="S167" s="111"/>
      <c r="T167" s="111">
        <f t="shared" si="1"/>
        <v>41.26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53.28</v>
      </c>
      <c r="S168" s="111"/>
      <c r="T168" s="111">
        <f t="shared" si="1"/>
        <v>43.361599999999996</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54.76</v>
      </c>
      <c r="S169" s="111"/>
      <c r="T169" s="111">
        <f t="shared" si="1"/>
        <v>45.5224</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56.24</v>
      </c>
      <c r="S170" s="111"/>
      <c r="T170" s="111">
        <f t="shared" si="1"/>
        <v>47.7424</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57.72</v>
      </c>
      <c r="S171" s="111"/>
      <c r="T171" s="111">
        <f t="shared" si="1"/>
        <v>50.02160000000001</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59.2</v>
      </c>
      <c r="S172" s="111"/>
      <c r="T172" s="111">
        <f t="shared" si="1"/>
        <v>52.36000000000001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60.68</v>
      </c>
      <c r="S173" s="111"/>
      <c r="T173" s="111">
        <f t="shared" si="1"/>
        <v>54.75759999999999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62.16</v>
      </c>
      <c r="S174" s="111"/>
      <c r="T174" s="111">
        <f t="shared" si="1"/>
        <v>57.21439999999999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63.64</v>
      </c>
      <c r="S175" s="111"/>
      <c r="T175" s="111">
        <f t="shared" si="1"/>
        <v>59.730399999999996</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65.12</v>
      </c>
      <c r="S176" s="111"/>
      <c r="T176" s="111">
        <f t="shared" si="1"/>
        <v>62.3056</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66.60000000000001</v>
      </c>
      <c r="S177" s="111"/>
      <c r="T177" s="111">
        <f t="shared" si="1"/>
        <v>64.94</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68.08</v>
      </c>
      <c r="S178" s="111"/>
      <c r="T178" s="111">
        <f t="shared" si="1"/>
        <v>67.6336</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69.56</v>
      </c>
      <c r="S179" s="111"/>
      <c r="T179" s="111">
        <f t="shared" si="1"/>
        <v>70.3864</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71.03999999999999</v>
      </c>
      <c r="S180" s="111"/>
      <c r="T180" s="111">
        <f t="shared" si="1"/>
        <v>73.19839999999999</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72.52</v>
      </c>
      <c r="S181" s="111"/>
      <c r="T181" s="111">
        <f t="shared" si="1"/>
        <v>76.0696</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74</v>
      </c>
      <c r="S182" s="111"/>
      <c r="T182" s="111">
        <f t="shared" si="1"/>
        <v>79</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29">
    <mergeCell ref="G134:G136"/>
    <mergeCell ref="B120:B122"/>
    <mergeCell ref="E120:E122"/>
    <mergeCell ref="H120:H122"/>
    <mergeCell ref="B123:B125"/>
    <mergeCell ref="E123:E125"/>
    <mergeCell ref="B126:C126"/>
    <mergeCell ref="B127:B129"/>
    <mergeCell ref="E127:E129"/>
    <mergeCell ref="H127:H129"/>
    <mergeCell ref="H123:H125"/>
    <mergeCell ref="B114:B116"/>
    <mergeCell ref="E114:E116"/>
    <mergeCell ref="H114:H116"/>
    <mergeCell ref="B117:B119"/>
    <mergeCell ref="E117:E119"/>
    <mergeCell ref="H117:H119"/>
    <mergeCell ref="B111:B113"/>
    <mergeCell ref="E111:E113"/>
    <mergeCell ref="H111:H113"/>
    <mergeCell ref="B105:B107"/>
    <mergeCell ref="E105:E107"/>
    <mergeCell ref="H105:H107"/>
    <mergeCell ref="B108:B110"/>
    <mergeCell ref="E108:E110"/>
    <mergeCell ref="H108:H110"/>
    <mergeCell ref="B101:C101"/>
    <mergeCell ref="B102:B104"/>
    <mergeCell ref="E102:E104"/>
    <mergeCell ref="H102:H104"/>
    <mergeCell ref="B95:B97"/>
    <mergeCell ref="E95:E97"/>
    <mergeCell ref="H95:H97"/>
    <mergeCell ref="B98:B100"/>
    <mergeCell ref="E98:E100"/>
    <mergeCell ref="H98:H100"/>
    <mergeCell ref="B89:B91"/>
    <mergeCell ref="E89:E91"/>
    <mergeCell ref="H89:H91"/>
    <mergeCell ref="B92:B94"/>
    <mergeCell ref="E92:E94"/>
    <mergeCell ref="H92:H94"/>
    <mergeCell ref="B85:B87"/>
    <mergeCell ref="E85:E87"/>
    <mergeCell ref="H85:H87"/>
    <mergeCell ref="B88:C88"/>
    <mergeCell ref="B79:B81"/>
    <mergeCell ref="E79:E81"/>
    <mergeCell ref="H79:H81"/>
    <mergeCell ref="B82:B84"/>
    <mergeCell ref="E82:E84"/>
    <mergeCell ref="H82:H84"/>
    <mergeCell ref="B76:B78"/>
    <mergeCell ref="E76:E78"/>
    <mergeCell ref="H76:H78"/>
    <mergeCell ref="B69:B71"/>
    <mergeCell ref="E69:E71"/>
    <mergeCell ref="H69:H71"/>
    <mergeCell ref="B72:B74"/>
    <mergeCell ref="E72:E74"/>
    <mergeCell ref="H72:H74"/>
    <mergeCell ref="B66:B68"/>
    <mergeCell ref="E66:E68"/>
    <mergeCell ref="H66:H68"/>
    <mergeCell ref="B75:C75"/>
    <mergeCell ref="B62:B64"/>
    <mergeCell ref="E62:E64"/>
    <mergeCell ref="H62:H64"/>
    <mergeCell ref="B65:C65"/>
    <mergeCell ref="B50:B52"/>
    <mergeCell ref="E50:E52"/>
    <mergeCell ref="H50:H52"/>
    <mergeCell ref="B53:B55"/>
    <mergeCell ref="E53:E55"/>
    <mergeCell ref="H53:H55"/>
    <mergeCell ref="B44:B46"/>
    <mergeCell ref="E44:E46"/>
    <mergeCell ref="H44:H46"/>
    <mergeCell ref="B47:B49"/>
    <mergeCell ref="E47:E49"/>
    <mergeCell ref="H47:H49"/>
    <mergeCell ref="B43:C43"/>
    <mergeCell ref="B36:B38"/>
    <mergeCell ref="E36:E38"/>
    <mergeCell ref="H36:H38"/>
    <mergeCell ref="B39:B41"/>
    <mergeCell ref="E39:E41"/>
    <mergeCell ref="H39:H41"/>
    <mergeCell ref="B33:B35"/>
    <mergeCell ref="E33:E35"/>
    <mergeCell ref="H33:H35"/>
    <mergeCell ref="B42:C42"/>
    <mergeCell ref="B29:B31"/>
    <mergeCell ref="E29:E31"/>
    <mergeCell ref="H29:H31"/>
    <mergeCell ref="B32:C32"/>
    <mergeCell ref="B17:B19"/>
    <mergeCell ref="E17:E19"/>
    <mergeCell ref="H17:H19"/>
    <mergeCell ref="B20:B22"/>
    <mergeCell ref="E20:E22"/>
    <mergeCell ref="H20:H22"/>
    <mergeCell ref="H11:H13"/>
    <mergeCell ref="B14:B16"/>
    <mergeCell ref="E14:E16"/>
    <mergeCell ref="H14:H16"/>
    <mergeCell ref="B9:C9"/>
    <mergeCell ref="B10:C10"/>
    <mergeCell ref="B11:B13"/>
    <mergeCell ref="E11:E13"/>
    <mergeCell ref="B1:B3"/>
    <mergeCell ref="E1:E3"/>
    <mergeCell ref="H1:H3"/>
    <mergeCell ref="B6:C8"/>
    <mergeCell ref="E6:E8"/>
    <mergeCell ref="F6:F8"/>
    <mergeCell ref="H6:H8"/>
    <mergeCell ref="B26:B28"/>
    <mergeCell ref="E26:E28"/>
    <mergeCell ref="H26:H28"/>
    <mergeCell ref="B23:B25"/>
    <mergeCell ref="E23:E25"/>
    <mergeCell ref="H23:H25"/>
    <mergeCell ref="B59:B61"/>
    <mergeCell ref="E59:E61"/>
    <mergeCell ref="H59:H61"/>
    <mergeCell ref="B56:B58"/>
    <mergeCell ref="E56:E58"/>
    <mergeCell ref="H56:H58"/>
  </mergeCells>
  <conditionalFormatting sqref="E44:E46">
    <cfRule type="cellIs" priority="23" dxfId="8" operator="equal" stopIfTrue="1">
      <formula>2</formula>
    </cfRule>
    <cfRule type="cellIs" priority="24" dxfId="20" operator="equal" stopIfTrue="1">
      <formula>2</formula>
    </cfRule>
    <cfRule type="cellIs" priority="25" dxfId="19" operator="equal" stopIfTrue="1">
      <formula>2</formula>
    </cfRule>
    <cfRule type="cellIs" priority="26" dxfId="18" operator="equal" stopIfTrue="1">
      <formula>2</formula>
    </cfRule>
  </conditionalFormatting>
  <conditionalFormatting sqref="E76:E87 H76:H87 E89:E100 H89:H100 H102:H113 E102:E113 E127:E129 H127:H129 E66:E71 H66:H71 E29:E31 H29:H31 H11:H22 E11:E22 E62:E64 H62:H64 H44:H55 E44:E55">
    <cfRule type="cellIs" priority="22" dxfId="8" operator="equal" stopIfTrue="1">
      <formula>2</formula>
    </cfRule>
  </conditionalFormatting>
  <conditionalFormatting sqref="C130">
    <cfRule type="expression" priority="21" dxfId="8" stopIfTrue="1">
      <formula>$E$130&gt;$P$142</formula>
    </cfRule>
  </conditionalFormatting>
  <conditionalFormatting sqref="E1:E3 H1:H3">
    <cfRule type="cellIs" priority="20" dxfId="3" operator="equal" stopIfTrue="1">
      <formula>2</formula>
    </cfRule>
  </conditionalFormatting>
  <conditionalFormatting sqref="F130">
    <cfRule type="expression" priority="27" dxfId="8" stopIfTrue="1">
      <formula>$H$130&gt;$P$142</formula>
    </cfRule>
  </conditionalFormatting>
  <conditionalFormatting sqref="E120:E122 H120:H122">
    <cfRule type="cellIs" priority="15" dxfId="3" operator="equal" stopIfTrue="1">
      <formula>2</formula>
    </cfRule>
  </conditionalFormatting>
  <conditionalFormatting sqref="E117:E119 H117:H119">
    <cfRule type="cellIs" priority="14" dxfId="3" operator="equal" stopIfTrue="1">
      <formula>2</formula>
    </cfRule>
  </conditionalFormatting>
  <conditionalFormatting sqref="E114:E116 H114:H116">
    <cfRule type="cellIs" priority="13" dxfId="3" operator="equal" stopIfTrue="1">
      <formula>2</formula>
    </cfRule>
  </conditionalFormatting>
  <conditionalFormatting sqref="E123:E126 H123:H126">
    <cfRule type="cellIs" priority="12" dxfId="3" operator="equal" stopIfTrue="1">
      <formula>2</formula>
    </cfRule>
  </conditionalFormatting>
  <conditionalFormatting sqref="H72:H74 E72:E74">
    <cfRule type="cellIs" priority="11" dxfId="8" operator="equal" stopIfTrue="1">
      <formula>2</formula>
    </cfRule>
  </conditionalFormatting>
  <conditionalFormatting sqref="E11:E13">
    <cfRule type="cellIs" priority="7" dxfId="8" operator="equal" stopIfTrue="1">
      <formula>2</formula>
    </cfRule>
    <cfRule type="cellIs" priority="8" dxfId="20" operator="equal" stopIfTrue="1">
      <formula>2</formula>
    </cfRule>
    <cfRule type="cellIs" priority="9" dxfId="19" operator="equal" stopIfTrue="1">
      <formula>2</formula>
    </cfRule>
    <cfRule type="cellIs" priority="10" dxfId="18" operator="equal" stopIfTrue="1">
      <formula>2</formula>
    </cfRule>
  </conditionalFormatting>
  <conditionalFormatting sqref="E33:E38 H33:H38">
    <cfRule type="cellIs" priority="6" dxfId="8" operator="equal" stopIfTrue="1">
      <formula>2</formula>
    </cfRule>
  </conditionalFormatting>
  <conditionalFormatting sqref="H39:H41 E39:E41">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59:E61 H59:H61">
    <cfRule type="cellIs" priority="2" dxfId="3" operator="equal" stopIfTrue="1">
      <formula>2</formula>
    </cfRule>
  </conditionalFormatting>
  <conditionalFormatting sqref="E56:E58 H56:H58">
    <cfRule type="cellIs" priority="1" dxfId="3" operator="equal" stopIfTrue="1">
      <formula>2</formula>
    </cfRule>
  </conditionalFormatting>
  <conditionalFormatting sqref="E132">
    <cfRule type="cellIs" priority="18" dxfId="0" operator="notEqual" stopIfTrue="1">
      <formula>0</formula>
    </cfRule>
    <cfRule type="cellIs" priority="19" dxfId="0" operator="notEqual" stopIfTrue="1">
      <formula>0</formula>
    </cfRule>
  </conditionalFormatting>
  <conditionalFormatting sqref="H132">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179</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53" t="s">
        <v>21</v>
      </c>
      <c r="C10" s="7" t="s">
        <v>310</v>
      </c>
      <c r="D10" s="86"/>
      <c r="E10" s="131">
        <f>IF(D12&lt;&gt;"",2,IF(D11&lt;&gt;"",1,0))</f>
        <v>0</v>
      </c>
      <c r="F10" s="7"/>
      <c r="G10" s="8"/>
      <c r="H10" s="134">
        <f>IF(G12&lt;&gt;"",2,IF(G11&lt;&gt;"",1,0))</f>
        <v>0</v>
      </c>
    </row>
    <row r="11" spans="2:8" ht="12.75">
      <c r="B11" s="154"/>
      <c r="C11" s="83" t="s">
        <v>41</v>
      </c>
      <c r="D11" s="85"/>
      <c r="E11" s="132"/>
      <c r="F11" s="10"/>
      <c r="G11" s="11"/>
      <c r="H11" s="135"/>
    </row>
    <row r="12" spans="2:8" ht="13.5" thickBot="1">
      <c r="B12" s="159"/>
      <c r="C12" s="84" t="s">
        <v>42</v>
      </c>
      <c r="D12" s="87"/>
      <c r="E12" s="133"/>
      <c r="F12" s="68"/>
      <c r="G12" s="13"/>
      <c r="H12" s="136"/>
    </row>
    <row r="13" spans="1:8" ht="12.75">
      <c r="A13" s="72" t="s">
        <v>129</v>
      </c>
      <c r="B13" s="153" t="s">
        <v>22</v>
      </c>
      <c r="C13" s="82" t="s">
        <v>43</v>
      </c>
      <c r="D13" s="86"/>
      <c r="E13" s="131">
        <f>IF(D15&lt;&gt;"",2,IF(D14&lt;&gt;"",1,0))</f>
        <v>0</v>
      </c>
      <c r="F13" s="7"/>
      <c r="G13" s="8"/>
      <c r="H13" s="134">
        <f>IF(G15&lt;&gt;"",2,IF(G14&lt;&gt;"",1,0))</f>
        <v>0</v>
      </c>
    </row>
    <row r="14" spans="2:8" ht="12.75">
      <c r="B14" s="154"/>
      <c r="C14" s="83" t="s">
        <v>44</v>
      </c>
      <c r="D14" s="85"/>
      <c r="E14" s="132"/>
      <c r="F14" s="10"/>
      <c r="G14" s="11"/>
      <c r="H14" s="135"/>
    </row>
    <row r="15" spans="2:8" ht="12.75" customHeight="1" thickBot="1">
      <c r="B15" s="159"/>
      <c r="C15" s="84" t="s">
        <v>90</v>
      </c>
      <c r="D15" s="87"/>
      <c r="E15" s="133"/>
      <c r="F15" s="68"/>
      <c r="G15" s="13"/>
      <c r="H15" s="136"/>
    </row>
    <row r="16" spans="1:8" ht="12.75">
      <c r="A16" s="72" t="s">
        <v>129</v>
      </c>
      <c r="B16" s="153" t="s">
        <v>180</v>
      </c>
      <c r="C16" s="82" t="s">
        <v>45</v>
      </c>
      <c r="D16" s="86"/>
      <c r="E16" s="131">
        <f>IF(D18&lt;&gt;"",2,IF(D17&lt;&gt;"",1,0))</f>
        <v>0</v>
      </c>
      <c r="F16" s="7"/>
      <c r="G16" s="8"/>
      <c r="H16" s="134">
        <f>IF(G18&lt;&gt;"",2,IF(G17&lt;&gt;"",1,0))</f>
        <v>0</v>
      </c>
    </row>
    <row r="17" spans="2:8" ht="12.75">
      <c r="B17" s="154"/>
      <c r="C17" s="83" t="s">
        <v>46</v>
      </c>
      <c r="D17" s="85"/>
      <c r="E17" s="132"/>
      <c r="F17" s="10"/>
      <c r="G17" s="11"/>
      <c r="H17" s="135"/>
    </row>
    <row r="18" spans="2:8" ht="13.5" thickBot="1">
      <c r="B18" s="159"/>
      <c r="C18" s="84" t="s">
        <v>47</v>
      </c>
      <c r="D18" s="87"/>
      <c r="E18" s="133"/>
      <c r="F18" s="68"/>
      <c r="G18" s="13"/>
      <c r="H18" s="136"/>
    </row>
    <row r="19" spans="1:8" ht="12.75">
      <c r="A19" s="72" t="s">
        <v>129</v>
      </c>
      <c r="B19" s="153" t="s">
        <v>23</v>
      </c>
      <c r="C19" s="82" t="s">
        <v>48</v>
      </c>
      <c r="D19" s="86"/>
      <c r="E19" s="131">
        <f>IF(D21&lt;&gt;"",2,IF(D20&lt;&gt;"",1,0))</f>
        <v>0</v>
      </c>
      <c r="F19" s="7"/>
      <c r="G19" s="8"/>
      <c r="H19" s="134">
        <f>IF(G21&lt;&gt;"",2,IF(G20&lt;&gt;"",1,0))</f>
        <v>0</v>
      </c>
    </row>
    <row r="20" spans="2:8" ht="12.75">
      <c r="B20" s="154"/>
      <c r="C20" s="83" t="s">
        <v>49</v>
      </c>
      <c r="D20" s="85"/>
      <c r="E20" s="132"/>
      <c r="F20" s="10"/>
      <c r="G20" s="11"/>
      <c r="H20" s="135"/>
    </row>
    <row r="21" spans="2:8" ht="23.25" thickBot="1">
      <c r="B21" s="159"/>
      <c r="C21" s="84" t="s">
        <v>50</v>
      </c>
      <c r="D21" s="87"/>
      <c r="E21" s="133"/>
      <c r="F21" s="68"/>
      <c r="G21" s="13"/>
      <c r="H21" s="136"/>
    </row>
    <row r="22" spans="1:8" ht="12.75">
      <c r="A22" s="72" t="s">
        <v>129</v>
      </c>
      <c r="B22" s="129" t="s">
        <v>25</v>
      </c>
      <c r="C22" s="83" t="s">
        <v>51</v>
      </c>
      <c r="D22" s="26"/>
      <c r="E22" s="139">
        <f>IF(D24&lt;&gt;"",2,IF(D23&lt;&gt;"",1,0))</f>
        <v>0</v>
      </c>
      <c r="F22" s="10"/>
      <c r="G22" s="26"/>
      <c r="H22" s="137">
        <f>IF(G24&lt;&gt;"",2,IF(G23&lt;&gt;"",1,0))</f>
        <v>0</v>
      </c>
    </row>
    <row r="23" spans="2:8" ht="12.75">
      <c r="B23" s="129"/>
      <c r="C23" s="83" t="s">
        <v>52</v>
      </c>
      <c r="D23" s="11"/>
      <c r="E23" s="132"/>
      <c r="F23" s="10"/>
      <c r="G23" s="11"/>
      <c r="H23" s="135"/>
    </row>
    <row r="24" spans="2:8" ht="13.5" thickBot="1">
      <c r="B24" s="129"/>
      <c r="C24" s="84" t="s">
        <v>53</v>
      </c>
      <c r="D24" s="13"/>
      <c r="E24" s="133"/>
      <c r="F24" s="14"/>
      <c r="G24" s="13"/>
      <c r="H24" s="136"/>
    </row>
    <row r="25" spans="1:8" ht="12.75">
      <c r="A25" s="72" t="s">
        <v>129</v>
      </c>
      <c r="B25" s="129"/>
      <c r="C25" s="83" t="s">
        <v>181</v>
      </c>
      <c r="D25" s="8"/>
      <c r="E25" s="131">
        <f>IF(D27&lt;&gt;"",2,IF(D26&lt;&gt;"",1,0))</f>
        <v>0</v>
      </c>
      <c r="F25" s="7"/>
      <c r="G25" s="8"/>
      <c r="H25" s="134">
        <f>IF(G27&lt;&gt;"",2,IF(G26&lt;&gt;"",1,0))</f>
        <v>0</v>
      </c>
    </row>
    <row r="26" spans="2:8" ht="12.75">
      <c r="B26" s="129"/>
      <c r="C26" s="83" t="s">
        <v>182</v>
      </c>
      <c r="D26" s="11"/>
      <c r="E26" s="132"/>
      <c r="F26" s="10"/>
      <c r="G26" s="11"/>
      <c r="H26" s="135"/>
    </row>
    <row r="27" spans="2:8" ht="13.5" thickBot="1">
      <c r="B27" s="129"/>
      <c r="C27" s="83" t="s">
        <v>183</v>
      </c>
      <c r="D27" s="32"/>
      <c r="E27" s="140"/>
      <c r="F27" s="61"/>
      <c r="G27" s="32"/>
      <c r="H27" s="141"/>
    </row>
    <row r="28" spans="1:8" ht="12.75">
      <c r="A28" s="72" t="s">
        <v>129</v>
      </c>
      <c r="B28" s="128" t="s">
        <v>26</v>
      </c>
      <c r="C28" s="82" t="s">
        <v>55</v>
      </c>
      <c r="D28" s="8"/>
      <c r="E28" s="131">
        <f>IF(D30&lt;&gt;"",2,IF(D29&lt;&gt;"",1,0))</f>
        <v>0</v>
      </c>
      <c r="F28" s="7"/>
      <c r="G28" s="8"/>
      <c r="H28" s="134">
        <f>IF(G30&lt;&gt;"",2,IF(G29&lt;&gt;"",1,0))</f>
        <v>0</v>
      </c>
    </row>
    <row r="29" spans="2:8" ht="12.75">
      <c r="B29" s="129"/>
      <c r="C29" s="83" t="s">
        <v>93</v>
      </c>
      <c r="D29" s="11"/>
      <c r="E29" s="132"/>
      <c r="F29" s="10"/>
      <c r="G29" s="11"/>
      <c r="H29" s="135"/>
    </row>
    <row r="30" spans="2:8" ht="13.5" thickBot="1">
      <c r="B30" s="130"/>
      <c r="C30" s="84" t="s">
        <v>94</v>
      </c>
      <c r="D30" s="13"/>
      <c r="E30" s="133"/>
      <c r="F30" s="14"/>
      <c r="G30" s="13"/>
      <c r="H30" s="136"/>
    </row>
    <row r="31" spans="1:8" ht="12.75">
      <c r="A31" s="72" t="s">
        <v>129</v>
      </c>
      <c r="B31" s="128" t="s">
        <v>301</v>
      </c>
      <c r="C31" s="7" t="s">
        <v>303</v>
      </c>
      <c r="D31" s="8"/>
      <c r="E31" s="131">
        <f>IF(D33&lt;&gt;"",2,IF(D32&lt;&gt;"",1,0))</f>
        <v>0</v>
      </c>
      <c r="F31" s="7"/>
      <c r="G31" s="8"/>
      <c r="H31" s="134">
        <f>IF(G33&lt;&gt;"",2,IF(G32&lt;&gt;"",1,0))</f>
        <v>0</v>
      </c>
    </row>
    <row r="32" spans="2:8" ht="22.5">
      <c r="B32" s="129"/>
      <c r="C32" s="10" t="s">
        <v>304</v>
      </c>
      <c r="D32" s="11"/>
      <c r="E32" s="132"/>
      <c r="F32" s="10"/>
      <c r="G32" s="11"/>
      <c r="H32" s="135"/>
    </row>
    <row r="33" spans="2:8" ht="23.25" thickBot="1">
      <c r="B33" s="130"/>
      <c r="C33" s="12" t="s">
        <v>305</v>
      </c>
      <c r="D33" s="13"/>
      <c r="E33" s="133"/>
      <c r="F33" s="14"/>
      <c r="G33" s="13"/>
      <c r="H33" s="136"/>
    </row>
    <row r="34" spans="1:8" ht="12.75">
      <c r="A34" s="72" t="s">
        <v>129</v>
      </c>
      <c r="B34" s="128" t="s">
        <v>302</v>
      </c>
      <c r="C34" s="7" t="s">
        <v>306</v>
      </c>
      <c r="D34" s="8"/>
      <c r="E34" s="131">
        <f>IF(D36&lt;&gt;"",2,IF(D35&lt;&gt;"",1,0))</f>
        <v>0</v>
      </c>
      <c r="F34" s="7"/>
      <c r="G34" s="8"/>
      <c r="H34" s="134">
        <f>IF(G36&lt;&gt;"",2,IF(G35&lt;&gt;"",1,0))</f>
        <v>0</v>
      </c>
    </row>
    <row r="35" spans="2:8" ht="12.75">
      <c r="B35" s="129"/>
      <c r="C35" s="10" t="s">
        <v>308</v>
      </c>
      <c r="D35" s="11"/>
      <c r="E35" s="132"/>
      <c r="F35" s="10"/>
      <c r="G35" s="11"/>
      <c r="H35" s="135"/>
    </row>
    <row r="36" spans="2:8" ht="13.5" thickBot="1">
      <c r="B36" s="130"/>
      <c r="C36" s="12" t="s">
        <v>307</v>
      </c>
      <c r="D36" s="13"/>
      <c r="E36" s="133"/>
      <c r="F36" s="14"/>
      <c r="G36" s="13"/>
      <c r="H36" s="136"/>
    </row>
    <row r="37" spans="2:8" ht="13.5" thickBot="1">
      <c r="B37" s="175" t="s">
        <v>19</v>
      </c>
      <c r="C37" s="176"/>
      <c r="D37" s="96"/>
      <c r="E37" s="12"/>
      <c r="F37" s="12"/>
      <c r="G37" s="97"/>
      <c r="H37" s="98"/>
    </row>
    <row r="38" spans="1:8" ht="12.75">
      <c r="A38" s="72" t="s">
        <v>129</v>
      </c>
      <c r="B38" s="129" t="s">
        <v>28</v>
      </c>
      <c r="C38" s="10" t="s">
        <v>57</v>
      </c>
      <c r="D38" s="26"/>
      <c r="E38" s="139">
        <f>IF(D40&lt;&gt;"",2,IF(D39&lt;&gt;"",1,0))</f>
        <v>0</v>
      </c>
      <c r="F38" s="10"/>
      <c r="G38" s="26"/>
      <c r="H38" s="137">
        <f>IF(G40&lt;&gt;"",2,IF(G39&lt;&gt;"",1,0))</f>
        <v>0</v>
      </c>
    </row>
    <row r="39" spans="2:8" ht="12.75">
      <c r="B39" s="129"/>
      <c r="C39" s="10" t="s">
        <v>58</v>
      </c>
      <c r="D39" s="11"/>
      <c r="E39" s="132"/>
      <c r="F39" s="10"/>
      <c r="G39" s="11"/>
      <c r="H39" s="135"/>
    </row>
    <row r="40" spans="2:8" ht="13.5" thickBot="1">
      <c r="B40" s="129"/>
      <c r="C40" s="10" t="s">
        <v>59</v>
      </c>
      <c r="D40" s="11"/>
      <c r="E40" s="132"/>
      <c r="F40" s="69"/>
      <c r="G40" s="11"/>
      <c r="H40" s="135"/>
    </row>
    <row r="41" spans="1:8" ht="12.75">
      <c r="A41" s="72" t="s">
        <v>129</v>
      </c>
      <c r="B41" s="128" t="s">
        <v>29</v>
      </c>
      <c r="C41" s="7" t="s">
        <v>60</v>
      </c>
      <c r="D41" s="8"/>
      <c r="E41" s="131">
        <f>IF(D43&lt;&gt;"",2,IF(D42&lt;&gt;"",1,0))</f>
        <v>0</v>
      </c>
      <c r="F41" s="7"/>
      <c r="G41" s="8"/>
      <c r="H41" s="134">
        <f>IF(G43&lt;&gt;"",2,IF(G42&lt;&gt;"",1,0))</f>
        <v>0</v>
      </c>
    </row>
    <row r="42" spans="2:8" ht="12.75">
      <c r="B42" s="129"/>
      <c r="C42" s="10" t="s">
        <v>61</v>
      </c>
      <c r="D42" s="11"/>
      <c r="E42" s="132"/>
      <c r="F42" s="10"/>
      <c r="G42" s="11"/>
      <c r="H42" s="135"/>
    </row>
    <row r="43" spans="2:8" ht="13.5" thickBot="1">
      <c r="B43" s="130"/>
      <c r="C43" s="12" t="s">
        <v>62</v>
      </c>
      <c r="D43" s="13"/>
      <c r="E43" s="133"/>
      <c r="F43" s="68"/>
      <c r="G43" s="13"/>
      <c r="H43" s="136"/>
    </row>
    <row r="44" spans="1:12" ht="12.75">
      <c r="A44" s="72" t="s">
        <v>129</v>
      </c>
      <c r="B44" s="129" t="s">
        <v>30</v>
      </c>
      <c r="C44" s="10" t="s">
        <v>97</v>
      </c>
      <c r="D44" s="26"/>
      <c r="E44" s="139">
        <f>IF(D46&lt;&gt;"",2,IF(D45&lt;&gt;"",1,0))</f>
        <v>0</v>
      </c>
      <c r="F44" s="10"/>
      <c r="G44" s="26"/>
      <c r="H44" s="137">
        <f>IF(G46&lt;&gt;"",2,IF(G45&lt;&gt;"",1,0))</f>
        <v>0</v>
      </c>
      <c r="L44" s="112"/>
    </row>
    <row r="45" spans="2:8" ht="12.75" customHeight="1">
      <c r="B45" s="129"/>
      <c r="C45" s="10" t="s">
        <v>98</v>
      </c>
      <c r="D45" s="11"/>
      <c r="E45" s="132"/>
      <c r="F45" s="10"/>
      <c r="G45" s="11"/>
      <c r="H45" s="135"/>
    </row>
    <row r="46" spans="2:8" ht="13.5" thickBot="1">
      <c r="B46" s="129"/>
      <c r="C46" s="10" t="s">
        <v>63</v>
      </c>
      <c r="D46" s="32"/>
      <c r="E46" s="140"/>
      <c r="F46" s="69"/>
      <c r="G46" s="32"/>
      <c r="H46" s="141"/>
    </row>
    <row r="47" spans="2:8" ht="13.5" thickBot="1">
      <c r="B47" s="177" t="s">
        <v>184</v>
      </c>
      <c r="C47" s="178"/>
      <c r="D47" s="89"/>
      <c r="E47" s="90"/>
      <c r="F47" s="91"/>
      <c r="G47" s="89"/>
      <c r="H47" s="92"/>
    </row>
    <row r="48" spans="1:8" ht="12.75" customHeight="1">
      <c r="A48" s="72" t="s">
        <v>129</v>
      </c>
      <c r="B48" s="153" t="s">
        <v>31</v>
      </c>
      <c r="C48" s="82" t="s">
        <v>185</v>
      </c>
      <c r="D48" s="86"/>
      <c r="E48" s="131">
        <f>IF(D50&lt;&gt;"",2,IF(D49&lt;&gt;"",1,0))</f>
        <v>0</v>
      </c>
      <c r="F48" s="7"/>
      <c r="G48" s="8"/>
      <c r="H48" s="134">
        <f>IF(G50&lt;&gt;"",2,IF(G49&lt;&gt;"",1,0))</f>
        <v>0</v>
      </c>
    </row>
    <row r="49" spans="2:8" ht="12.75">
      <c r="B49" s="154"/>
      <c r="C49" s="83" t="s">
        <v>100</v>
      </c>
      <c r="D49" s="85"/>
      <c r="E49" s="132"/>
      <c r="F49" s="10"/>
      <c r="G49" s="11"/>
      <c r="H49" s="135"/>
    </row>
    <row r="50" spans="2:8" ht="13.5" thickBot="1">
      <c r="B50" s="159"/>
      <c r="C50" s="84" t="s">
        <v>64</v>
      </c>
      <c r="D50" s="87"/>
      <c r="E50" s="133"/>
      <c r="F50" s="68"/>
      <c r="G50" s="13"/>
      <c r="H50" s="136"/>
    </row>
    <row r="51" spans="1:8" ht="12.75">
      <c r="A51" s="72" t="s">
        <v>129</v>
      </c>
      <c r="B51" s="153" t="s">
        <v>186</v>
      </c>
      <c r="C51" s="82" t="s">
        <v>187</v>
      </c>
      <c r="D51" s="86"/>
      <c r="E51" s="131">
        <f>IF(D53&lt;&gt;"",2,IF(D52&lt;&gt;"",1,0))</f>
        <v>0</v>
      </c>
      <c r="F51" s="7"/>
      <c r="G51" s="8"/>
      <c r="H51" s="134">
        <f>IF(G53&lt;&gt;"",2,IF(G52&lt;&gt;"",1,0))</f>
        <v>0</v>
      </c>
    </row>
    <row r="52" spans="2:8" ht="12.75" customHeight="1">
      <c r="B52" s="154"/>
      <c r="C52" s="83" t="s">
        <v>102</v>
      </c>
      <c r="D52" s="85"/>
      <c r="E52" s="132"/>
      <c r="F52" s="10"/>
      <c r="G52" s="11"/>
      <c r="H52" s="135"/>
    </row>
    <row r="53" spans="2:8" ht="13.5" thickBot="1">
      <c r="B53" s="159"/>
      <c r="C53" s="84" t="s">
        <v>188</v>
      </c>
      <c r="D53" s="87"/>
      <c r="E53" s="133"/>
      <c r="F53" s="68"/>
      <c r="G53" s="13"/>
      <c r="H53" s="136"/>
    </row>
    <row r="54" spans="1:8" ht="12.75">
      <c r="A54" s="72" t="s">
        <v>129</v>
      </c>
      <c r="B54" s="153" t="s">
        <v>189</v>
      </c>
      <c r="C54" s="82" t="s">
        <v>190</v>
      </c>
      <c r="D54" s="86"/>
      <c r="E54" s="131">
        <f>IF(D56&lt;&gt;"",2,IF(D55&lt;&gt;"",1,0))</f>
        <v>0</v>
      </c>
      <c r="F54" s="7"/>
      <c r="G54" s="8"/>
      <c r="H54" s="134">
        <f>IF(G56&lt;&gt;"",2,IF(G55&lt;&gt;"",1,0))</f>
        <v>0</v>
      </c>
    </row>
    <row r="55" spans="2:8" ht="12.75">
      <c r="B55" s="154"/>
      <c r="C55" s="83" t="s">
        <v>105</v>
      </c>
      <c r="D55" s="85"/>
      <c r="E55" s="132"/>
      <c r="F55" s="10"/>
      <c r="G55" s="11"/>
      <c r="H55" s="135"/>
    </row>
    <row r="56" spans="2:8" ht="13.5" thickBot="1">
      <c r="B56" s="159"/>
      <c r="C56" s="84" t="s">
        <v>106</v>
      </c>
      <c r="D56" s="87"/>
      <c r="E56" s="133"/>
      <c r="F56" s="68"/>
      <c r="G56" s="13"/>
      <c r="H56" s="136"/>
    </row>
    <row r="57" spans="2:8" ht="21" thickBot="1">
      <c r="B57" s="179" t="s">
        <v>0</v>
      </c>
      <c r="C57" s="180"/>
      <c r="D57" s="93"/>
      <c r="E57" s="88"/>
      <c r="F57" s="88"/>
      <c r="G57" s="94"/>
      <c r="H57" s="95"/>
    </row>
    <row r="58" spans="1:8" ht="12.75">
      <c r="A58" s="72" t="s">
        <v>129</v>
      </c>
      <c r="B58" s="129" t="s">
        <v>36</v>
      </c>
      <c r="C58" s="10" t="s">
        <v>110</v>
      </c>
      <c r="D58" s="26"/>
      <c r="E58" s="139">
        <f>IF(D60&lt;&gt;"",2,IF(D59&lt;&gt;"",1,0))</f>
        <v>0</v>
      </c>
      <c r="F58" s="10"/>
      <c r="G58" s="26"/>
      <c r="H58" s="137">
        <f>IF(G60&lt;&gt;"",2,IF(G59&lt;&gt;"",1,0))</f>
        <v>0</v>
      </c>
    </row>
    <row r="59" spans="2:8" ht="12.75">
      <c r="B59" s="129"/>
      <c r="C59" s="10" t="s">
        <v>111</v>
      </c>
      <c r="D59" s="11"/>
      <c r="E59" s="132"/>
      <c r="F59" s="10"/>
      <c r="G59" s="11"/>
      <c r="H59" s="135"/>
    </row>
    <row r="60" spans="2:8" ht="13.5" thickBot="1">
      <c r="B60" s="129"/>
      <c r="C60" s="10" t="s">
        <v>112</v>
      </c>
      <c r="D60" s="11"/>
      <c r="E60" s="132"/>
      <c r="F60" s="69"/>
      <c r="G60" s="11"/>
      <c r="H60" s="135"/>
    </row>
    <row r="61" spans="1:8" ht="12.75">
      <c r="A61" s="72" t="s">
        <v>129</v>
      </c>
      <c r="B61" s="128" t="s">
        <v>37</v>
      </c>
      <c r="C61" s="7" t="s">
        <v>113</v>
      </c>
      <c r="D61" s="8"/>
      <c r="E61" s="131">
        <f>IF(D63&lt;&gt;"",2,IF(D62&lt;&gt;"",1,0))</f>
        <v>0</v>
      </c>
      <c r="F61" s="7"/>
      <c r="G61" s="8"/>
      <c r="H61" s="134">
        <f>IF(G63&lt;&gt;"",2,IF(G62&lt;&gt;"",1,0))</f>
        <v>0</v>
      </c>
    </row>
    <row r="62" spans="2:8" ht="12.75">
      <c r="B62" s="129"/>
      <c r="C62" s="10" t="s">
        <v>68</v>
      </c>
      <c r="D62" s="11"/>
      <c r="E62" s="132"/>
      <c r="F62" s="10"/>
      <c r="G62" s="11"/>
      <c r="H62" s="135"/>
    </row>
    <row r="63" spans="2:8" ht="13.5" thickBot="1">
      <c r="B63" s="130"/>
      <c r="C63" s="12" t="s">
        <v>69</v>
      </c>
      <c r="D63" s="13"/>
      <c r="E63" s="133"/>
      <c r="F63" s="68"/>
      <c r="G63" s="13"/>
      <c r="H63" s="136"/>
    </row>
    <row r="64" spans="1:8" ht="12.75">
      <c r="A64" s="72" t="s">
        <v>129</v>
      </c>
      <c r="B64" s="129" t="s">
        <v>38</v>
      </c>
      <c r="C64" s="10" t="s">
        <v>70</v>
      </c>
      <c r="D64" s="26"/>
      <c r="E64" s="139">
        <f>IF(D66&lt;&gt;"",2,IF(D65&lt;&gt;"",1,0))</f>
        <v>0</v>
      </c>
      <c r="F64" s="10"/>
      <c r="G64" s="26"/>
      <c r="H64" s="137">
        <f>IF(G66&lt;&gt;"",2,IF(G65&lt;&gt;"",1,0))</f>
        <v>0</v>
      </c>
    </row>
    <row r="65" spans="2:8" ht="12.75">
      <c r="B65" s="129"/>
      <c r="C65" s="10" t="s">
        <v>71</v>
      </c>
      <c r="D65" s="11"/>
      <c r="E65" s="132"/>
      <c r="F65" s="10"/>
      <c r="G65" s="11"/>
      <c r="H65" s="135"/>
    </row>
    <row r="66" spans="2:8" ht="13.5" thickBot="1">
      <c r="B66" s="129"/>
      <c r="C66" s="10" t="s">
        <v>178</v>
      </c>
      <c r="D66" s="11"/>
      <c r="E66" s="132"/>
      <c r="F66" s="69"/>
      <c r="G66" s="11"/>
      <c r="H66" s="135"/>
    </row>
    <row r="67" spans="2:8" ht="21" customHeight="1" thickBot="1">
      <c r="B67" s="155" t="s">
        <v>309</v>
      </c>
      <c r="C67" s="156"/>
      <c r="D67" s="71"/>
      <c r="E67" s="70"/>
      <c r="F67" s="70"/>
      <c r="G67" s="30"/>
      <c r="H67" s="31"/>
    </row>
    <row r="68" spans="1:8" ht="12.75">
      <c r="A68" s="72" t="s">
        <v>129</v>
      </c>
      <c r="B68" s="129" t="s">
        <v>2</v>
      </c>
      <c r="C68" s="10" t="s">
        <v>73</v>
      </c>
      <c r="D68" s="26"/>
      <c r="E68" s="139">
        <f>IF(D70&lt;&gt;"",2,IF(D69&lt;&gt;"",1,0))</f>
        <v>0</v>
      </c>
      <c r="F68" s="10"/>
      <c r="G68" s="26"/>
      <c r="H68" s="137">
        <f>IF(G70&lt;&gt;"",2,IF(G69&lt;&gt;"",1,0))</f>
        <v>0</v>
      </c>
    </row>
    <row r="69" spans="2:8" ht="12.75">
      <c r="B69" s="129"/>
      <c r="C69" s="10" t="s">
        <v>74</v>
      </c>
      <c r="D69" s="11"/>
      <c r="E69" s="132"/>
      <c r="F69" s="10"/>
      <c r="G69" s="11"/>
      <c r="H69" s="135"/>
    </row>
    <row r="70" spans="2:8" ht="13.5" thickBot="1">
      <c r="B70" s="129"/>
      <c r="C70" s="10" t="s">
        <v>75</v>
      </c>
      <c r="D70" s="11"/>
      <c r="E70" s="132"/>
      <c r="F70" s="69"/>
      <c r="G70" s="11"/>
      <c r="H70" s="135"/>
    </row>
    <row r="71" spans="1:8" ht="12.75">
      <c r="A71" s="72" t="s">
        <v>129</v>
      </c>
      <c r="B71" s="128" t="s">
        <v>3</v>
      </c>
      <c r="C71" s="7" t="s">
        <v>76</v>
      </c>
      <c r="D71" s="8"/>
      <c r="E71" s="131">
        <f>IF(D73&lt;&gt;"",2,IF(D72&lt;&gt;"",1,0))</f>
        <v>0</v>
      </c>
      <c r="F71" s="7"/>
      <c r="G71" s="8"/>
      <c r="H71" s="134">
        <f>IF(G73&lt;&gt;"",2,IF(G72&lt;&gt;"",1,0))</f>
        <v>0</v>
      </c>
    </row>
    <row r="72" spans="2:8" ht="12.75">
      <c r="B72" s="129"/>
      <c r="C72" s="10" t="s">
        <v>114</v>
      </c>
      <c r="D72" s="11"/>
      <c r="E72" s="132"/>
      <c r="F72" s="10"/>
      <c r="G72" s="11"/>
      <c r="H72" s="135"/>
    </row>
    <row r="73" spans="2:8" ht="13.5" thickBot="1">
      <c r="B73" s="130"/>
      <c r="C73" s="12" t="s">
        <v>115</v>
      </c>
      <c r="D73" s="13"/>
      <c r="E73" s="133"/>
      <c r="F73" s="68"/>
      <c r="G73" s="13"/>
      <c r="H73" s="136"/>
    </row>
    <row r="74" spans="1:8" ht="12.75" customHeight="1">
      <c r="A74" s="72" t="s">
        <v>129</v>
      </c>
      <c r="B74" s="129" t="s">
        <v>4</v>
      </c>
      <c r="C74" s="10" t="s">
        <v>77</v>
      </c>
      <c r="D74" s="26"/>
      <c r="E74" s="139">
        <f>IF(D76&lt;&gt;"",2,IF(D75&lt;&gt;"",1,0))</f>
        <v>0</v>
      </c>
      <c r="F74" s="10"/>
      <c r="G74" s="26"/>
      <c r="H74" s="137">
        <f>IF(G76&lt;&gt;"",2,IF(G75&lt;&gt;"",1,0))</f>
        <v>0</v>
      </c>
    </row>
    <row r="75" spans="2:8" ht="12.75">
      <c r="B75" s="129"/>
      <c r="C75" s="10" t="s">
        <v>78</v>
      </c>
      <c r="D75" s="11"/>
      <c r="E75" s="132"/>
      <c r="F75" s="10"/>
      <c r="G75" s="11"/>
      <c r="H75" s="135"/>
    </row>
    <row r="76" spans="2:8" ht="13.5" thickBot="1">
      <c r="B76" s="129"/>
      <c r="C76" s="10" t="s">
        <v>79</v>
      </c>
      <c r="D76" s="11"/>
      <c r="E76" s="132"/>
      <c r="F76" s="69"/>
      <c r="G76" s="11"/>
      <c r="H76" s="135"/>
    </row>
    <row r="77" spans="1:8" ht="12.75">
      <c r="A77" s="72" t="s">
        <v>129</v>
      </c>
      <c r="B77" s="128" t="s">
        <v>5</v>
      </c>
      <c r="C77" s="7" t="s">
        <v>80</v>
      </c>
      <c r="D77" s="8"/>
      <c r="E77" s="131">
        <f>IF(D79&lt;&gt;"",2,IF(D78&lt;&gt;"",1,0))</f>
        <v>0</v>
      </c>
      <c r="F77" s="7"/>
      <c r="G77" s="8"/>
      <c r="H77" s="134">
        <f>IF(G79&lt;&gt;"",2,IF(G78&lt;&gt;"",1,0))</f>
        <v>0</v>
      </c>
    </row>
    <row r="78" spans="2:8" ht="12.75">
      <c r="B78" s="129"/>
      <c r="C78" s="10" t="s">
        <v>81</v>
      </c>
      <c r="D78" s="11"/>
      <c r="E78" s="132"/>
      <c r="F78" s="10"/>
      <c r="G78" s="11"/>
      <c r="H78" s="135"/>
    </row>
    <row r="79" spans="2:8" ht="13.5" thickBot="1">
      <c r="B79" s="130"/>
      <c r="C79" s="12" t="s">
        <v>82</v>
      </c>
      <c r="D79" s="13"/>
      <c r="E79" s="133"/>
      <c r="F79" s="68"/>
      <c r="G79" s="13"/>
      <c r="H79" s="136"/>
    </row>
    <row r="80" spans="1:8" ht="12.75">
      <c r="A80" s="72" t="s">
        <v>129</v>
      </c>
      <c r="B80" s="153" t="s">
        <v>131</v>
      </c>
      <c r="C80" s="1" t="s">
        <v>132</v>
      </c>
      <c r="D80" s="8"/>
      <c r="E80" s="131">
        <f>IF(D82&lt;&gt;"",2,IF(D81&lt;&gt;"",1,0))</f>
        <v>0</v>
      </c>
      <c r="F80" s="7"/>
      <c r="G80" s="8"/>
      <c r="H80" s="134">
        <f>IF(G82&lt;&gt;"",2,IF(G81&lt;&gt;"",1,0))</f>
        <v>0</v>
      </c>
    </row>
    <row r="81" spans="2:8" ht="12.75">
      <c r="B81" s="154"/>
      <c r="C81" s="2" t="s">
        <v>133</v>
      </c>
      <c r="D81" s="11"/>
      <c r="E81" s="132"/>
      <c r="F81" s="10"/>
      <c r="G81" s="11"/>
      <c r="H81" s="135"/>
    </row>
    <row r="82" spans="2:8" ht="13.5" thickBot="1">
      <c r="B82" s="159"/>
      <c r="C82" s="3" t="s">
        <v>134</v>
      </c>
      <c r="D82" s="13"/>
      <c r="E82" s="133"/>
      <c r="F82" s="14"/>
      <c r="G82" s="13"/>
      <c r="H82" s="136"/>
    </row>
    <row r="83" spans="1:8" ht="12.75">
      <c r="A83" s="72" t="s">
        <v>129</v>
      </c>
      <c r="B83" s="129" t="s">
        <v>39</v>
      </c>
      <c r="C83" s="10" t="s">
        <v>83</v>
      </c>
      <c r="D83" s="8"/>
      <c r="E83" s="131">
        <f>IF(D85&lt;&gt;"",2,IF(D84&lt;&gt;"",1,0))</f>
        <v>0</v>
      </c>
      <c r="F83" s="7"/>
      <c r="G83" s="8"/>
      <c r="H83" s="134">
        <f>IF(G85&lt;&gt;"",2,IF(G84&lt;&gt;"",1,0))</f>
        <v>0</v>
      </c>
    </row>
    <row r="84" spans="2:8" ht="12.75">
      <c r="B84" s="129"/>
      <c r="C84" s="10" t="s">
        <v>84</v>
      </c>
      <c r="D84" s="11"/>
      <c r="E84" s="132"/>
      <c r="F84" s="10"/>
      <c r="G84" s="11"/>
      <c r="H84" s="135"/>
    </row>
    <row r="85" spans="2:8" ht="13.5" thickBot="1">
      <c r="B85" s="129"/>
      <c r="C85" s="10" t="s">
        <v>116</v>
      </c>
      <c r="D85" s="13"/>
      <c r="E85" s="133"/>
      <c r="F85" s="14"/>
      <c r="G85" s="13"/>
      <c r="H85" s="136"/>
    </row>
    <row r="86" spans="1:8" ht="12.75">
      <c r="A86" s="72" t="s">
        <v>129</v>
      </c>
      <c r="B86" s="153" t="s">
        <v>40</v>
      </c>
      <c r="C86" s="1" t="s">
        <v>85</v>
      </c>
      <c r="D86" s="8"/>
      <c r="E86" s="131">
        <f>IF(D88&lt;&gt;"",2,IF(D87&lt;&gt;"",1,0))</f>
        <v>0</v>
      </c>
      <c r="F86" s="7"/>
      <c r="G86" s="8"/>
      <c r="H86" s="134">
        <f>IF(G88&lt;&gt;"",2,IF(G87&lt;&gt;"",1,0))</f>
        <v>0</v>
      </c>
    </row>
    <row r="87" spans="2:8" ht="12.75" customHeight="1">
      <c r="B87" s="154"/>
      <c r="C87" s="2" t="s">
        <v>86</v>
      </c>
      <c r="D87" s="11"/>
      <c r="E87" s="132"/>
      <c r="F87" s="10"/>
      <c r="G87" s="11"/>
      <c r="H87" s="135"/>
    </row>
    <row r="88" spans="2:8" ht="13.5" thickBot="1">
      <c r="B88" s="159"/>
      <c r="C88" s="3" t="s">
        <v>87</v>
      </c>
      <c r="D88" s="13"/>
      <c r="E88" s="133"/>
      <c r="F88" s="14"/>
      <c r="G88" s="13"/>
      <c r="H88" s="136"/>
    </row>
    <row r="89" spans="1:8" ht="12.75">
      <c r="A89" s="72" t="s">
        <v>129</v>
      </c>
      <c r="B89" s="154" t="s">
        <v>135</v>
      </c>
      <c r="C89" s="2" t="s">
        <v>136</v>
      </c>
      <c r="D89" s="8"/>
      <c r="E89" s="131">
        <f>IF(D91&lt;&gt;"",2,IF(D90&lt;&gt;"",1,0))</f>
        <v>0</v>
      </c>
      <c r="F89" s="7"/>
      <c r="G89" s="8"/>
      <c r="H89" s="134">
        <f>IF(G91&lt;&gt;"",2,IF(G90&lt;&gt;"",1,0))</f>
        <v>0</v>
      </c>
    </row>
    <row r="90" spans="2:8" ht="12.75">
      <c r="B90" s="154"/>
      <c r="C90" s="2" t="s">
        <v>137</v>
      </c>
      <c r="D90" s="11"/>
      <c r="E90" s="132"/>
      <c r="F90" s="10"/>
      <c r="G90" s="11"/>
      <c r="H90" s="135"/>
    </row>
    <row r="91" spans="2:8" ht="13.5" thickBot="1">
      <c r="B91" s="154"/>
      <c r="C91" s="2" t="s">
        <v>315</v>
      </c>
      <c r="D91" s="32"/>
      <c r="E91" s="140"/>
      <c r="F91" s="61"/>
      <c r="G91" s="32"/>
      <c r="H91" s="141"/>
    </row>
    <row r="92" spans="2:10" ht="21" thickBot="1">
      <c r="B92" s="181" t="s">
        <v>15</v>
      </c>
      <c r="C92" s="182"/>
      <c r="D92" s="89"/>
      <c r="E92" s="90"/>
      <c r="F92" s="101"/>
      <c r="G92" s="89"/>
      <c r="H92" s="92"/>
      <c r="I92" s="46"/>
      <c r="J92" s="6"/>
    </row>
    <row r="93" spans="1:10" ht="12.75">
      <c r="A93" s="72" t="s">
        <v>129</v>
      </c>
      <c r="B93" s="153" t="s">
        <v>191</v>
      </c>
      <c r="C93" s="1" t="s">
        <v>192</v>
      </c>
      <c r="D93" s="86"/>
      <c r="E93" s="131">
        <f>IF(D95&lt;&gt;"",2,IF(D94&lt;&gt;"",1,0))</f>
        <v>0</v>
      </c>
      <c r="F93" s="7"/>
      <c r="G93" s="8"/>
      <c r="H93" s="134">
        <f>IF(G95&lt;&gt;"",2,IF(G94&lt;&gt;"",1,0))</f>
        <v>0</v>
      </c>
      <c r="I93" s="46"/>
      <c r="J93" s="6"/>
    </row>
    <row r="94" spans="2:10" ht="12.75" customHeight="1">
      <c r="B94" s="154"/>
      <c r="C94" s="2" t="s">
        <v>193</v>
      </c>
      <c r="D94" s="85"/>
      <c r="E94" s="132"/>
      <c r="F94" s="10"/>
      <c r="G94" s="11"/>
      <c r="H94" s="135"/>
      <c r="I94" s="46"/>
      <c r="J94" s="6"/>
    </row>
    <row r="95" spans="2:10" ht="13.5" thickBot="1">
      <c r="B95" s="159"/>
      <c r="C95" s="3" t="s">
        <v>194</v>
      </c>
      <c r="D95" s="87"/>
      <c r="E95" s="133"/>
      <c r="F95" s="68"/>
      <c r="G95" s="13"/>
      <c r="H95" s="136"/>
      <c r="I95" s="46"/>
      <c r="J95" s="6"/>
    </row>
    <row r="96" spans="2:14" ht="30.75" thickBot="1">
      <c r="B96" s="99" t="s">
        <v>16</v>
      </c>
      <c r="C96" s="100" t="str">
        <f>IF(E96&lt;P109,"ACCEPTABLE",IF(E96&lt;P110,"CAUTION","HIGH RISK"))</f>
        <v>ACCEPTABLE</v>
      </c>
      <c r="D96" s="102"/>
      <c r="E96" s="103">
        <f>SUM(E10:E95)</f>
        <v>0</v>
      </c>
      <c r="F96" s="104" t="str">
        <f>IF(H96&lt;P109,"ACCEPTABLE",IF(H96&lt;P110,"CAUTION","HIGH RISK"))</f>
        <v>ACCEPTABLE</v>
      </c>
      <c r="G96" s="102"/>
      <c r="H96" s="105">
        <f>SUM(H10:H95)</f>
        <v>0</v>
      </c>
      <c r="I96" s="46"/>
      <c r="J96" s="6"/>
      <c r="M96" s="111" t="s">
        <v>9</v>
      </c>
      <c r="N96" s="113"/>
    </row>
    <row r="97" spans="2:14" ht="13.5" thickBot="1">
      <c r="B97" s="39" t="s">
        <v>17</v>
      </c>
      <c r="C97" s="40"/>
      <c r="D97" s="41"/>
      <c r="E97" s="42">
        <f>COUNT(E9:E95)</f>
        <v>27</v>
      </c>
      <c r="F97" s="43"/>
      <c r="G97" s="44"/>
      <c r="H97" s="45">
        <f>COUNT(H9:H95)</f>
        <v>27</v>
      </c>
      <c r="I97" s="46"/>
      <c r="J97" s="6"/>
      <c r="M97" s="111" t="s">
        <v>12</v>
      </c>
      <c r="N97" s="113"/>
    </row>
    <row r="98" spans="2:14" ht="18.75" thickBot="1">
      <c r="B98" s="47" t="s">
        <v>130</v>
      </c>
      <c r="C98" s="48"/>
      <c r="D98" s="49"/>
      <c r="E98" s="50">
        <f>E97-COUNTA(D9:D95)</f>
        <v>27</v>
      </c>
      <c r="F98" s="51"/>
      <c r="G98" s="52"/>
      <c r="H98" s="53">
        <f>H97-COUNTA(G9:G95)</f>
        <v>27</v>
      </c>
      <c r="I98" s="46"/>
      <c r="J98" s="6"/>
      <c r="N98" s="113"/>
    </row>
    <row r="99" spans="9:26" ht="12.75">
      <c r="I99" s="46"/>
      <c r="J99" s="6"/>
      <c r="N99" s="113"/>
      <c r="O99" s="111">
        <f>E97</f>
        <v>27</v>
      </c>
      <c r="Q99" s="113" t="s">
        <v>121</v>
      </c>
      <c r="R99" s="111" t="s">
        <v>122</v>
      </c>
      <c r="T99" s="111" t="s">
        <v>123</v>
      </c>
      <c r="V99" s="111" t="s">
        <v>124</v>
      </c>
      <c r="W99" s="111" t="s">
        <v>125</v>
      </c>
      <c r="X99" s="111" t="s">
        <v>127</v>
      </c>
      <c r="Y99" s="111" t="s">
        <v>128</v>
      </c>
      <c r="Z99" s="111">
        <f>LOOKUP(X124,X100:X150)</f>
      </c>
    </row>
    <row r="100" spans="1:25" ht="12.75" customHeight="1">
      <c r="A100" s="81"/>
      <c r="B100" s="54"/>
      <c r="C100" s="55"/>
      <c r="D100" s="56"/>
      <c r="E100" s="46"/>
      <c r="F100" s="46"/>
      <c r="G100" s="138"/>
      <c r="H100" s="46"/>
      <c r="I100" s="46"/>
      <c r="J100" s="6"/>
      <c r="N100" s="113"/>
      <c r="O100" s="111">
        <f>O99*2</f>
        <v>54</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25" ht="20.25">
      <c r="A101" s="81"/>
      <c r="B101" s="54"/>
      <c r="C101" s="55"/>
      <c r="D101" s="56"/>
      <c r="E101" s="46"/>
      <c r="F101" s="46"/>
      <c r="G101" s="138"/>
      <c r="H101" s="46"/>
      <c r="N101" s="113"/>
      <c r="Q101" s="113">
        <v>0.02</v>
      </c>
      <c r="R101" s="114">
        <f t="shared" si="0"/>
        <v>1.08</v>
      </c>
      <c r="T101" s="111">
        <f t="shared" si="1"/>
        <v>5.0216</v>
      </c>
      <c r="U101" s="114"/>
      <c r="V101" s="111">
        <f t="shared" si="2"/>
      </c>
      <c r="W101" s="111">
        <f t="shared" si="3"/>
      </c>
      <c r="X101" s="111">
        <f aca="true" t="shared" si="4" ref="X101:X150">IF(AND($P$109&gt;R101,$P$109&lt;=R102),$O$100+5,"")</f>
      </c>
      <c r="Y101" s="111">
        <f aca="true" t="shared" si="5" ref="Y101:Y150">IF(AND($P$110&gt;R101,$P$110&lt;=R102),$O$100+5,"")</f>
      </c>
    </row>
    <row r="102" spans="1:25" ht="20.25">
      <c r="A102" s="81"/>
      <c r="B102" s="54"/>
      <c r="C102" s="55"/>
      <c r="D102" s="56"/>
      <c r="E102" s="46"/>
      <c r="F102" s="46"/>
      <c r="G102" s="138"/>
      <c r="H102" s="46"/>
      <c r="M102" s="111" t="s">
        <v>10</v>
      </c>
      <c r="N102" s="113"/>
      <c r="Q102" s="113">
        <v>0.04</v>
      </c>
      <c r="R102" s="114">
        <f t="shared" si="0"/>
        <v>2.16</v>
      </c>
      <c r="T102" s="111">
        <f t="shared" si="1"/>
        <v>5.0864</v>
      </c>
      <c r="U102" s="114"/>
      <c r="V102" s="111">
        <f t="shared" si="2"/>
      </c>
      <c r="W102" s="111">
        <f t="shared" si="3"/>
      </c>
      <c r="X102" s="111">
        <f t="shared" si="4"/>
      </c>
      <c r="Y102" s="111">
        <f t="shared" si="5"/>
      </c>
    </row>
    <row r="103" spans="1:25" ht="12.75">
      <c r="A103" s="81"/>
      <c r="B103" s="57"/>
      <c r="C103" s="46"/>
      <c r="D103" s="58"/>
      <c r="E103" s="46"/>
      <c r="F103" s="46"/>
      <c r="G103" s="58"/>
      <c r="H103" s="46"/>
      <c r="M103" s="111" t="s">
        <v>11</v>
      </c>
      <c r="N103" s="113"/>
      <c r="Q103" s="113">
        <v>0.06</v>
      </c>
      <c r="R103" s="114">
        <f t="shared" si="0"/>
        <v>3.2399999999999998</v>
      </c>
      <c r="T103" s="111">
        <f t="shared" si="1"/>
        <v>5.1944</v>
      </c>
      <c r="U103" s="114"/>
      <c r="V103" s="111">
        <f t="shared" si="2"/>
      </c>
      <c r="W103" s="111">
        <f t="shared" si="3"/>
      </c>
      <c r="X103" s="111">
        <f t="shared" si="4"/>
      </c>
      <c r="Y103" s="111">
        <f t="shared" si="5"/>
      </c>
    </row>
    <row r="104" spans="2:25" ht="12.75">
      <c r="B104" s="59"/>
      <c r="C104" s="46"/>
      <c r="D104" s="58"/>
      <c r="E104" s="46"/>
      <c r="F104" s="46"/>
      <c r="G104" s="58"/>
      <c r="H104" s="46"/>
      <c r="N104" s="113"/>
      <c r="Q104" s="113">
        <v>0.08</v>
      </c>
      <c r="R104" s="114">
        <f t="shared" si="0"/>
        <v>4.32</v>
      </c>
      <c r="T104" s="111">
        <f t="shared" si="1"/>
        <v>5.3456</v>
      </c>
      <c r="U104" s="114"/>
      <c r="V104" s="111">
        <f t="shared" si="2"/>
      </c>
      <c r="W104" s="111">
        <f t="shared" si="3"/>
      </c>
      <c r="X104" s="111">
        <f t="shared" si="4"/>
      </c>
      <c r="Y104" s="111">
        <f t="shared" si="5"/>
      </c>
    </row>
    <row r="105" spans="2:25" ht="12.75">
      <c r="B105" s="46"/>
      <c r="C105" s="46"/>
      <c r="D105" s="58"/>
      <c r="E105" s="46"/>
      <c r="F105" s="46"/>
      <c r="G105" s="58"/>
      <c r="H105" s="46"/>
      <c r="M105" s="111" t="s">
        <v>126</v>
      </c>
      <c r="N105" s="113"/>
      <c r="O105" s="111">
        <f>E96</f>
        <v>0</v>
      </c>
      <c r="Q105" s="113">
        <v>0.1</v>
      </c>
      <c r="R105" s="114">
        <f t="shared" si="0"/>
        <v>5.4</v>
      </c>
      <c r="T105" s="111">
        <f t="shared" si="1"/>
        <v>5.54</v>
      </c>
      <c r="U105" s="114"/>
      <c r="V105" s="111">
        <f t="shared" si="2"/>
      </c>
      <c r="W105" s="111">
        <f t="shared" si="3"/>
      </c>
      <c r="X105" s="111">
        <f t="shared" si="4"/>
      </c>
      <c r="Y105" s="111">
        <f t="shared" si="5"/>
      </c>
    </row>
    <row r="106" spans="2:25" ht="12.75">
      <c r="B106" s="60"/>
      <c r="M106" s="111" t="s">
        <v>119</v>
      </c>
      <c r="N106" s="113"/>
      <c r="O106" s="111">
        <f>H96</f>
        <v>0</v>
      </c>
      <c r="Q106" s="113">
        <v>0.12</v>
      </c>
      <c r="R106" s="114">
        <f t="shared" si="0"/>
        <v>6.4799999999999995</v>
      </c>
      <c r="T106" s="111">
        <f t="shared" si="1"/>
        <v>5.7776</v>
      </c>
      <c r="U106" s="114"/>
      <c r="V106" s="111">
        <f t="shared" si="2"/>
      </c>
      <c r="W106" s="111">
        <f t="shared" si="3"/>
      </c>
      <c r="X106" s="111">
        <f t="shared" si="4"/>
      </c>
      <c r="Y106" s="111">
        <f t="shared" si="5"/>
      </c>
    </row>
    <row r="107" spans="2:25" ht="12.75">
      <c r="B107" s="60"/>
      <c r="M107" s="111" t="s">
        <v>120</v>
      </c>
      <c r="N107" s="113"/>
      <c r="Q107" s="113">
        <v>0.14</v>
      </c>
      <c r="R107" s="114">
        <f t="shared" si="0"/>
        <v>7.5600000000000005</v>
      </c>
      <c r="T107" s="111">
        <f t="shared" si="1"/>
        <v>6.058400000000001</v>
      </c>
      <c r="U107" s="114"/>
      <c r="V107" s="111">
        <f t="shared" si="2"/>
      </c>
      <c r="W107" s="111">
        <f t="shared" si="3"/>
      </c>
      <c r="X107" s="111">
        <f t="shared" si="4"/>
      </c>
      <c r="Y107" s="111">
        <f t="shared" si="5"/>
      </c>
    </row>
    <row r="108" spans="2:25" ht="12.75">
      <c r="B108" s="60"/>
      <c r="N108" s="113"/>
      <c r="Q108" s="113">
        <v>0.16</v>
      </c>
      <c r="R108" s="114">
        <f t="shared" si="0"/>
        <v>8.64</v>
      </c>
      <c r="T108" s="111">
        <f t="shared" si="1"/>
        <v>6.3824000000000005</v>
      </c>
      <c r="U108" s="114"/>
      <c r="V108" s="111">
        <f t="shared" si="2"/>
      </c>
      <c r="W108" s="111">
        <f t="shared" si="3"/>
      </c>
      <c r="X108" s="111">
        <f t="shared" si="4"/>
      </c>
      <c r="Y108" s="111">
        <f t="shared" si="5"/>
      </c>
    </row>
    <row r="109" spans="14:25" ht="12.75">
      <c r="N109" s="113"/>
      <c r="O109" s="111">
        <v>20</v>
      </c>
      <c r="P109" s="111">
        <f>$O$100*$O$109/100</f>
        <v>10.8</v>
      </c>
      <c r="Q109" s="113">
        <v>0.18</v>
      </c>
      <c r="R109" s="114">
        <f t="shared" si="0"/>
        <v>9.719999999999999</v>
      </c>
      <c r="T109" s="111">
        <f t="shared" si="1"/>
        <v>6.7496</v>
      </c>
      <c r="U109" s="114"/>
      <c r="V109" s="111">
        <f t="shared" si="2"/>
      </c>
      <c r="W109" s="111">
        <f t="shared" si="3"/>
      </c>
      <c r="X109" s="111">
        <f t="shared" si="4"/>
        <v>59</v>
      </c>
      <c r="Y109" s="111">
        <f t="shared" si="5"/>
      </c>
    </row>
    <row r="110" spans="14:25" ht="12.75">
      <c r="N110" s="113"/>
      <c r="O110" s="111">
        <v>40</v>
      </c>
      <c r="P110" s="111">
        <f>$O$100*$O$110/100</f>
        <v>21.6</v>
      </c>
      <c r="Q110" s="113">
        <v>0.2</v>
      </c>
      <c r="R110" s="114">
        <f t="shared" si="0"/>
        <v>10.8</v>
      </c>
      <c r="T110" s="111">
        <f t="shared" si="1"/>
        <v>7.16</v>
      </c>
      <c r="U110" s="114"/>
      <c r="V110" s="111">
        <f t="shared" si="2"/>
      </c>
      <c r="W110" s="111">
        <f t="shared" si="3"/>
      </c>
      <c r="X110" s="111">
        <f t="shared" si="4"/>
      </c>
      <c r="Y110" s="111">
        <f t="shared" si="5"/>
      </c>
    </row>
    <row r="111" spans="13:25" ht="12.75">
      <c r="M111" s="111" t="str">
        <f>IF(E96&lt;P109,"CAUTION",22)</f>
        <v>CAUTION</v>
      </c>
      <c r="N111" s="113"/>
      <c r="Q111" s="113">
        <v>0.22</v>
      </c>
      <c r="R111" s="114">
        <f t="shared" si="0"/>
        <v>11.88</v>
      </c>
      <c r="T111" s="111">
        <f t="shared" si="1"/>
        <v>7.6136</v>
      </c>
      <c r="U111" s="114"/>
      <c r="V111" s="111">
        <f t="shared" si="2"/>
      </c>
      <c r="W111" s="111">
        <f t="shared" si="3"/>
      </c>
      <c r="X111" s="111">
        <f t="shared" si="4"/>
      </c>
      <c r="Y111" s="111">
        <f t="shared" si="5"/>
      </c>
    </row>
    <row r="112" spans="14:25" ht="12.75">
      <c r="N112" s="113"/>
      <c r="Q112" s="113">
        <v>0.24</v>
      </c>
      <c r="R112" s="114">
        <f t="shared" si="0"/>
        <v>12.959999999999999</v>
      </c>
      <c r="T112" s="111">
        <f t="shared" si="1"/>
        <v>8.1104</v>
      </c>
      <c r="U112" s="114"/>
      <c r="V112" s="111">
        <f t="shared" si="2"/>
      </c>
      <c r="W112" s="111">
        <f t="shared" si="3"/>
      </c>
      <c r="X112" s="111">
        <f t="shared" si="4"/>
      </c>
      <c r="Y112" s="111">
        <f t="shared" si="5"/>
      </c>
    </row>
    <row r="113" spans="14:25" ht="12.75">
      <c r="N113" s="113"/>
      <c r="Q113" s="113">
        <v>0.26</v>
      </c>
      <c r="R113" s="114">
        <f t="shared" si="0"/>
        <v>14.040000000000001</v>
      </c>
      <c r="T113" s="111">
        <f t="shared" si="1"/>
        <v>8.650400000000001</v>
      </c>
      <c r="U113" s="114"/>
      <c r="V113" s="111">
        <f t="shared" si="2"/>
      </c>
      <c r="W113" s="111">
        <f t="shared" si="3"/>
      </c>
      <c r="X113" s="111">
        <f t="shared" si="4"/>
      </c>
      <c r="Y113" s="111">
        <f t="shared" si="5"/>
      </c>
    </row>
    <row r="114" spans="14:25" ht="12.75">
      <c r="N114" s="113"/>
      <c r="Q114" s="113">
        <v>0.28</v>
      </c>
      <c r="R114" s="114">
        <f t="shared" si="0"/>
        <v>15.120000000000001</v>
      </c>
      <c r="T114" s="111">
        <f t="shared" si="1"/>
        <v>9.233600000000001</v>
      </c>
      <c r="U114" s="114"/>
      <c r="V114" s="111">
        <f t="shared" si="2"/>
      </c>
      <c r="W114" s="111">
        <f t="shared" si="3"/>
      </c>
      <c r="X114" s="111">
        <f t="shared" si="4"/>
      </c>
      <c r="Y114" s="111">
        <f t="shared" si="5"/>
      </c>
    </row>
    <row r="115" spans="14:25" ht="12.75">
      <c r="N115" s="113"/>
      <c r="Q115" s="113">
        <v>0.3</v>
      </c>
      <c r="R115" s="114">
        <f t="shared" si="0"/>
        <v>16.2</v>
      </c>
      <c r="T115" s="111">
        <f t="shared" si="1"/>
        <v>9.86</v>
      </c>
      <c r="U115" s="114"/>
      <c r="V115" s="111">
        <f t="shared" si="2"/>
      </c>
      <c r="W115" s="111">
        <f t="shared" si="3"/>
      </c>
      <c r="X115" s="111">
        <f t="shared" si="4"/>
      </c>
      <c r="Y115" s="111">
        <f t="shared" si="5"/>
      </c>
    </row>
    <row r="116" spans="14:25" ht="12.75">
      <c r="N116" s="113"/>
      <c r="Q116" s="113">
        <v>0.32</v>
      </c>
      <c r="R116" s="114">
        <f t="shared" si="0"/>
        <v>17.28</v>
      </c>
      <c r="T116" s="111">
        <f t="shared" si="1"/>
        <v>10.5296</v>
      </c>
      <c r="U116" s="114"/>
      <c r="V116" s="111">
        <f t="shared" si="2"/>
      </c>
      <c r="W116" s="111">
        <f t="shared" si="3"/>
      </c>
      <c r="X116" s="111">
        <f t="shared" si="4"/>
      </c>
      <c r="Y116" s="111">
        <f t="shared" si="5"/>
      </c>
    </row>
    <row r="117" spans="14:25" ht="12.75">
      <c r="N117" s="113"/>
      <c r="Q117" s="113">
        <v>0.34</v>
      </c>
      <c r="R117" s="114">
        <f t="shared" si="0"/>
        <v>18.360000000000003</v>
      </c>
      <c r="T117" s="111">
        <f t="shared" si="1"/>
        <v>11.2424</v>
      </c>
      <c r="U117" s="114"/>
      <c r="V117" s="111">
        <f t="shared" si="2"/>
      </c>
      <c r="W117" s="111">
        <f t="shared" si="3"/>
      </c>
      <c r="X117" s="111">
        <f t="shared" si="4"/>
      </c>
      <c r="Y117" s="111">
        <f t="shared" si="5"/>
      </c>
    </row>
    <row r="118" spans="14:25" ht="12.75">
      <c r="N118" s="113"/>
      <c r="Q118" s="113">
        <v>0.36</v>
      </c>
      <c r="R118" s="114">
        <f t="shared" si="0"/>
        <v>19.439999999999998</v>
      </c>
      <c r="T118" s="111">
        <f t="shared" si="1"/>
        <v>11.9984</v>
      </c>
      <c r="U118" s="114"/>
      <c r="V118" s="111">
        <f t="shared" si="2"/>
      </c>
      <c r="W118" s="111">
        <f t="shared" si="3"/>
      </c>
      <c r="X118" s="111">
        <f t="shared" si="4"/>
      </c>
      <c r="Y118" s="111">
        <f t="shared" si="5"/>
      </c>
    </row>
    <row r="119" spans="14:25" ht="12.75">
      <c r="N119" s="113"/>
      <c r="Q119" s="113">
        <v>0.38</v>
      </c>
      <c r="R119" s="114">
        <f t="shared" si="0"/>
        <v>20.52</v>
      </c>
      <c r="T119" s="111">
        <f t="shared" si="1"/>
        <v>12.7976</v>
      </c>
      <c r="U119" s="114"/>
      <c r="V119" s="111">
        <f t="shared" si="2"/>
      </c>
      <c r="W119" s="111">
        <f t="shared" si="3"/>
      </c>
      <c r="X119" s="111">
        <f t="shared" si="4"/>
      </c>
      <c r="Y119" s="111">
        <f t="shared" si="5"/>
        <v>59</v>
      </c>
    </row>
    <row r="120" spans="14:25" ht="12.75">
      <c r="N120" s="113"/>
      <c r="Q120" s="113">
        <v>0.4</v>
      </c>
      <c r="R120" s="114">
        <f t="shared" si="0"/>
        <v>21.6</v>
      </c>
      <c r="T120" s="111">
        <f t="shared" si="1"/>
        <v>13.640000000000002</v>
      </c>
      <c r="U120" s="114"/>
      <c r="V120" s="111">
        <f t="shared" si="2"/>
      </c>
      <c r="W120" s="111">
        <f t="shared" si="3"/>
      </c>
      <c r="X120" s="111">
        <f t="shared" si="4"/>
      </c>
      <c r="Y120" s="111">
        <f t="shared" si="5"/>
      </c>
    </row>
    <row r="121" spans="14:25" ht="12.75">
      <c r="N121" s="113"/>
      <c r="Q121" s="113">
        <v>0.42</v>
      </c>
      <c r="R121" s="114">
        <f t="shared" si="0"/>
        <v>22.68</v>
      </c>
      <c r="T121" s="111">
        <f t="shared" si="1"/>
        <v>14.525599999999999</v>
      </c>
      <c r="U121" s="114"/>
      <c r="V121" s="111">
        <f t="shared" si="2"/>
      </c>
      <c r="W121" s="111">
        <f t="shared" si="3"/>
      </c>
      <c r="X121" s="111">
        <f t="shared" si="4"/>
      </c>
      <c r="Y121" s="111">
        <f t="shared" si="5"/>
      </c>
    </row>
    <row r="122" spans="14:25" ht="12.75">
      <c r="N122" s="113"/>
      <c r="Q122" s="113">
        <v>0.44</v>
      </c>
      <c r="R122" s="114">
        <f t="shared" si="0"/>
        <v>23.76</v>
      </c>
      <c r="T122" s="111">
        <f t="shared" si="1"/>
        <v>15.4544</v>
      </c>
      <c r="U122" s="114"/>
      <c r="V122" s="111">
        <f t="shared" si="2"/>
      </c>
      <c r="W122" s="111">
        <f t="shared" si="3"/>
      </c>
      <c r="X122" s="111">
        <f t="shared" si="4"/>
      </c>
      <c r="Y122" s="111">
        <f t="shared" si="5"/>
      </c>
    </row>
    <row r="123" spans="14:25" ht="12.75">
      <c r="N123" s="113"/>
      <c r="Q123" s="113">
        <v>0.46</v>
      </c>
      <c r="R123" s="114">
        <f t="shared" si="0"/>
        <v>24.84</v>
      </c>
      <c r="T123" s="111">
        <f t="shared" si="1"/>
        <v>16.4264</v>
      </c>
      <c r="U123" s="114"/>
      <c r="V123" s="111">
        <f t="shared" si="2"/>
      </c>
      <c r="W123" s="111">
        <f t="shared" si="3"/>
      </c>
      <c r="X123" s="111">
        <f t="shared" si="4"/>
      </c>
      <c r="Y123" s="111">
        <f t="shared" si="5"/>
      </c>
    </row>
    <row r="124" spans="14:25" ht="12.75">
      <c r="N124" s="113"/>
      <c r="Q124" s="113">
        <v>0.48</v>
      </c>
      <c r="R124" s="114">
        <f t="shared" si="0"/>
        <v>25.919999999999998</v>
      </c>
      <c r="T124" s="111">
        <f t="shared" si="1"/>
        <v>17.4416</v>
      </c>
      <c r="U124" s="114"/>
      <c r="V124" s="111">
        <f t="shared" si="2"/>
      </c>
      <c r="W124" s="111">
        <f t="shared" si="3"/>
      </c>
      <c r="X124" s="111">
        <f t="shared" si="4"/>
      </c>
      <c r="Y124" s="111">
        <f t="shared" si="5"/>
      </c>
    </row>
    <row r="125" spans="14:25" ht="12.75">
      <c r="N125" s="113"/>
      <c r="Q125" s="113">
        <v>0.5</v>
      </c>
      <c r="R125" s="114">
        <f t="shared" si="0"/>
        <v>27</v>
      </c>
      <c r="T125" s="111">
        <f t="shared" si="1"/>
        <v>18.5</v>
      </c>
      <c r="U125" s="114"/>
      <c r="V125" s="111">
        <f t="shared" si="2"/>
      </c>
      <c r="W125" s="111">
        <f t="shared" si="3"/>
      </c>
      <c r="X125" s="111">
        <f t="shared" si="4"/>
      </c>
      <c r="Y125" s="111">
        <f t="shared" si="5"/>
      </c>
    </row>
    <row r="126" spans="14:25" ht="12.75">
      <c r="N126" s="113"/>
      <c r="Q126" s="113">
        <v>0.52</v>
      </c>
      <c r="R126" s="114">
        <f t="shared" si="0"/>
        <v>28.080000000000002</v>
      </c>
      <c r="T126" s="111">
        <f t="shared" si="1"/>
        <v>19.6016</v>
      </c>
      <c r="U126" s="114"/>
      <c r="V126" s="111">
        <f t="shared" si="2"/>
      </c>
      <c r="W126" s="111">
        <f t="shared" si="3"/>
      </c>
      <c r="X126" s="111">
        <f t="shared" si="4"/>
      </c>
      <c r="Y126" s="111">
        <f t="shared" si="5"/>
      </c>
    </row>
    <row r="127" spans="14:25" ht="12.75">
      <c r="N127" s="113"/>
      <c r="Q127" s="113">
        <v>0.54</v>
      </c>
      <c r="R127" s="114">
        <f t="shared" si="0"/>
        <v>29.160000000000004</v>
      </c>
      <c r="T127" s="111">
        <f t="shared" si="1"/>
        <v>20.7464</v>
      </c>
      <c r="U127" s="114"/>
      <c r="V127" s="111">
        <f t="shared" si="2"/>
      </c>
      <c r="W127" s="111">
        <f t="shared" si="3"/>
      </c>
      <c r="X127" s="111">
        <f t="shared" si="4"/>
      </c>
      <c r="Y127" s="111">
        <f t="shared" si="5"/>
      </c>
    </row>
    <row r="128" spans="14:25" ht="12.75">
      <c r="N128" s="113"/>
      <c r="Q128" s="113">
        <v>0.56</v>
      </c>
      <c r="R128" s="114">
        <f t="shared" si="0"/>
        <v>30.240000000000002</v>
      </c>
      <c r="T128" s="111">
        <f t="shared" si="1"/>
        <v>21.934400000000004</v>
      </c>
      <c r="U128" s="114"/>
      <c r="V128" s="111">
        <f t="shared" si="2"/>
      </c>
      <c r="W128" s="111">
        <f t="shared" si="3"/>
      </c>
      <c r="X128" s="111">
        <f t="shared" si="4"/>
      </c>
      <c r="Y128" s="111">
        <f t="shared" si="5"/>
      </c>
    </row>
    <row r="129" spans="14:25" ht="12.75">
      <c r="N129" s="113"/>
      <c r="Q129" s="113">
        <v>0.58</v>
      </c>
      <c r="R129" s="114">
        <f t="shared" si="0"/>
        <v>31.319999999999997</v>
      </c>
      <c r="T129" s="111">
        <f t="shared" si="1"/>
        <v>23.165599999999998</v>
      </c>
      <c r="U129" s="114"/>
      <c r="V129" s="111">
        <f t="shared" si="2"/>
      </c>
      <c r="W129" s="111">
        <f t="shared" si="3"/>
      </c>
      <c r="X129" s="111">
        <f t="shared" si="4"/>
      </c>
      <c r="Y129" s="111">
        <f t="shared" si="5"/>
      </c>
    </row>
    <row r="130" spans="14:25" ht="12.75">
      <c r="N130" s="113"/>
      <c r="Q130" s="113">
        <v>0.6</v>
      </c>
      <c r="R130" s="114">
        <f t="shared" si="0"/>
        <v>32.4</v>
      </c>
      <c r="T130" s="111">
        <f t="shared" si="1"/>
        <v>24.439999999999998</v>
      </c>
      <c r="U130" s="114"/>
      <c r="V130" s="111">
        <f t="shared" si="2"/>
      </c>
      <c r="W130" s="111">
        <f t="shared" si="3"/>
      </c>
      <c r="X130" s="111">
        <f t="shared" si="4"/>
      </c>
      <c r="Y130" s="111">
        <f t="shared" si="5"/>
      </c>
    </row>
    <row r="131" spans="14:25" ht="12.75">
      <c r="N131" s="113"/>
      <c r="Q131" s="113">
        <v>0.62</v>
      </c>
      <c r="R131" s="114">
        <f t="shared" si="0"/>
        <v>33.48</v>
      </c>
      <c r="T131" s="111">
        <f t="shared" si="1"/>
        <v>25.7576</v>
      </c>
      <c r="U131" s="114"/>
      <c r="V131" s="111">
        <f t="shared" si="2"/>
      </c>
      <c r="W131" s="111">
        <f t="shared" si="3"/>
      </c>
      <c r="X131" s="111">
        <f t="shared" si="4"/>
      </c>
      <c r="Y131" s="111">
        <f t="shared" si="5"/>
      </c>
    </row>
    <row r="132" spans="14:25" ht="12.75">
      <c r="N132" s="113"/>
      <c r="Q132" s="113">
        <v>0.64</v>
      </c>
      <c r="R132" s="114">
        <f t="shared" si="0"/>
        <v>34.56</v>
      </c>
      <c r="T132" s="111">
        <f t="shared" si="1"/>
        <v>27.1184</v>
      </c>
      <c r="U132" s="114"/>
      <c r="V132" s="111">
        <f t="shared" si="2"/>
      </c>
      <c r="W132" s="111">
        <f t="shared" si="3"/>
      </c>
      <c r="X132" s="111">
        <f t="shared" si="4"/>
      </c>
      <c r="Y132" s="111">
        <f t="shared" si="5"/>
      </c>
    </row>
    <row r="133" spans="14:25" ht="12.75">
      <c r="N133" s="113"/>
      <c r="Q133" s="113">
        <v>0.66</v>
      </c>
      <c r="R133" s="114">
        <f t="shared" si="0"/>
        <v>35.64</v>
      </c>
      <c r="T133" s="111">
        <f t="shared" si="1"/>
        <v>28.5224</v>
      </c>
      <c r="U133" s="114"/>
      <c r="V133" s="111">
        <f t="shared" si="2"/>
      </c>
      <c r="W133" s="111">
        <f t="shared" si="3"/>
      </c>
      <c r="X133" s="111">
        <f t="shared" si="4"/>
      </c>
      <c r="Y133" s="111">
        <f t="shared" si="5"/>
      </c>
    </row>
    <row r="134" spans="14:25" ht="12.75">
      <c r="N134" s="113"/>
      <c r="Q134" s="113">
        <v>0.68</v>
      </c>
      <c r="R134" s="114">
        <f t="shared" si="0"/>
        <v>36.720000000000006</v>
      </c>
      <c r="T134" s="111">
        <f t="shared" si="1"/>
        <v>29.969600000000003</v>
      </c>
      <c r="U134" s="114"/>
      <c r="V134" s="111">
        <f t="shared" si="2"/>
      </c>
      <c r="W134" s="111">
        <f t="shared" si="3"/>
      </c>
      <c r="X134" s="111">
        <f t="shared" si="4"/>
      </c>
      <c r="Y134" s="111">
        <f t="shared" si="5"/>
      </c>
    </row>
    <row r="135" spans="14:25" ht="12.75">
      <c r="N135" s="113"/>
      <c r="Q135" s="113">
        <v>0.7</v>
      </c>
      <c r="R135" s="114">
        <f t="shared" si="0"/>
        <v>37.8</v>
      </c>
      <c r="T135" s="111">
        <f t="shared" si="1"/>
        <v>31.459999999999997</v>
      </c>
      <c r="U135" s="114"/>
      <c r="V135" s="111">
        <f t="shared" si="2"/>
      </c>
      <c r="W135" s="111">
        <f t="shared" si="3"/>
      </c>
      <c r="X135" s="111">
        <f t="shared" si="4"/>
      </c>
      <c r="Y135" s="111">
        <f t="shared" si="5"/>
      </c>
    </row>
    <row r="136" spans="14:25" ht="12.75">
      <c r="N136" s="113"/>
      <c r="Q136" s="113">
        <v>0.72</v>
      </c>
      <c r="R136" s="114">
        <f t="shared" si="0"/>
        <v>38.879999999999995</v>
      </c>
      <c r="T136" s="111">
        <f t="shared" si="1"/>
        <v>32.9936</v>
      </c>
      <c r="U136" s="114"/>
      <c r="V136" s="111">
        <f t="shared" si="2"/>
      </c>
      <c r="W136" s="111">
        <f t="shared" si="3"/>
      </c>
      <c r="X136" s="111">
        <f t="shared" si="4"/>
      </c>
      <c r="Y136" s="111">
        <f t="shared" si="5"/>
      </c>
    </row>
    <row r="137" spans="14:25" ht="12.75">
      <c r="N137" s="113"/>
      <c r="Q137" s="113">
        <v>0.74</v>
      </c>
      <c r="R137" s="114">
        <f t="shared" si="0"/>
        <v>39.96</v>
      </c>
      <c r="T137" s="111">
        <f t="shared" si="1"/>
        <v>34.5704</v>
      </c>
      <c r="U137" s="114"/>
      <c r="V137" s="111">
        <f t="shared" si="2"/>
      </c>
      <c r="W137" s="111">
        <f t="shared" si="3"/>
      </c>
      <c r="X137" s="111">
        <f t="shared" si="4"/>
      </c>
      <c r="Y137" s="111">
        <f t="shared" si="5"/>
      </c>
    </row>
    <row r="138" spans="14:25" ht="12.75">
      <c r="N138" s="113"/>
      <c r="Q138" s="113">
        <v>0.76</v>
      </c>
      <c r="R138" s="114">
        <f t="shared" si="0"/>
        <v>41.04</v>
      </c>
      <c r="T138" s="111">
        <f t="shared" si="1"/>
        <v>36.1904</v>
      </c>
      <c r="U138" s="114"/>
      <c r="V138" s="111">
        <f t="shared" si="2"/>
      </c>
      <c r="W138" s="111">
        <f t="shared" si="3"/>
      </c>
      <c r="X138" s="111">
        <f t="shared" si="4"/>
      </c>
      <c r="Y138" s="111">
        <f t="shared" si="5"/>
      </c>
    </row>
    <row r="139" spans="14:25" ht="12.75">
      <c r="N139" s="113"/>
      <c r="Q139" s="113">
        <v>0.78</v>
      </c>
      <c r="R139" s="114">
        <f t="shared" si="0"/>
        <v>42.120000000000005</v>
      </c>
      <c r="T139" s="111">
        <f t="shared" si="1"/>
        <v>37.8536</v>
      </c>
      <c r="U139" s="114"/>
      <c r="V139" s="111">
        <f t="shared" si="2"/>
      </c>
      <c r="W139" s="111">
        <f t="shared" si="3"/>
      </c>
      <c r="X139" s="111">
        <f t="shared" si="4"/>
      </c>
      <c r="Y139" s="111">
        <f t="shared" si="5"/>
      </c>
    </row>
    <row r="140" spans="14:25" ht="12.75">
      <c r="N140" s="113"/>
      <c r="Q140" s="113">
        <v>0.8</v>
      </c>
      <c r="R140" s="114">
        <f t="shared" si="0"/>
        <v>43.2</v>
      </c>
      <c r="T140" s="111">
        <f t="shared" si="1"/>
        <v>39.56000000000001</v>
      </c>
      <c r="U140" s="114"/>
      <c r="V140" s="111">
        <f t="shared" si="2"/>
      </c>
      <c r="W140" s="111">
        <f t="shared" si="3"/>
      </c>
      <c r="X140" s="111">
        <f t="shared" si="4"/>
      </c>
      <c r="Y140" s="111">
        <f t="shared" si="5"/>
      </c>
    </row>
    <row r="141" spans="14:25" ht="12.75">
      <c r="N141" s="113"/>
      <c r="Q141" s="113">
        <v>0.82</v>
      </c>
      <c r="R141" s="114">
        <f t="shared" si="0"/>
        <v>44.279999999999994</v>
      </c>
      <c r="T141" s="111">
        <f t="shared" si="1"/>
        <v>41.309599999999996</v>
      </c>
      <c r="U141" s="114"/>
      <c r="V141" s="111">
        <f t="shared" si="2"/>
      </c>
      <c r="W141" s="111">
        <f t="shared" si="3"/>
      </c>
      <c r="X141" s="111">
        <f t="shared" si="4"/>
      </c>
      <c r="Y141" s="111">
        <f t="shared" si="5"/>
      </c>
    </row>
    <row r="142" spans="14:25" ht="12.75">
      <c r="N142" s="113"/>
      <c r="Q142" s="113">
        <v>0.84</v>
      </c>
      <c r="R142" s="114">
        <f t="shared" si="0"/>
        <v>45.36</v>
      </c>
      <c r="T142" s="111">
        <f t="shared" si="1"/>
        <v>43.102399999999996</v>
      </c>
      <c r="U142" s="114"/>
      <c r="V142" s="111">
        <f t="shared" si="2"/>
      </c>
      <c r="W142" s="111">
        <f t="shared" si="3"/>
      </c>
      <c r="X142" s="111">
        <f t="shared" si="4"/>
      </c>
      <c r="Y142" s="111">
        <f t="shared" si="5"/>
      </c>
    </row>
    <row r="143" spans="14:25" ht="12.75">
      <c r="N143" s="113"/>
      <c r="Q143" s="113">
        <v>0.86</v>
      </c>
      <c r="R143" s="114">
        <f t="shared" si="0"/>
        <v>46.44</v>
      </c>
      <c r="T143" s="111">
        <f t="shared" si="1"/>
        <v>44.938399999999994</v>
      </c>
      <c r="U143" s="114"/>
      <c r="V143" s="111">
        <f t="shared" si="2"/>
      </c>
      <c r="W143" s="111">
        <f t="shared" si="3"/>
      </c>
      <c r="X143" s="111">
        <f t="shared" si="4"/>
      </c>
      <c r="Y143" s="111">
        <f t="shared" si="5"/>
      </c>
    </row>
    <row r="144" spans="14:25" ht="12.75">
      <c r="N144" s="113"/>
      <c r="Q144" s="113">
        <v>0.88</v>
      </c>
      <c r="R144" s="114">
        <f t="shared" si="0"/>
        <v>47.52</v>
      </c>
      <c r="T144" s="111">
        <f t="shared" si="1"/>
        <v>46.8176</v>
      </c>
      <c r="U144" s="114"/>
      <c r="V144" s="111">
        <f t="shared" si="2"/>
      </c>
      <c r="W144" s="111">
        <f t="shared" si="3"/>
      </c>
      <c r="X144" s="111">
        <f t="shared" si="4"/>
      </c>
      <c r="Y144" s="111">
        <f t="shared" si="5"/>
      </c>
    </row>
    <row r="145" spans="14:25" ht="12.75">
      <c r="N145" s="113"/>
      <c r="Q145" s="113">
        <v>0.9</v>
      </c>
      <c r="R145" s="114">
        <f t="shared" si="0"/>
        <v>48.6</v>
      </c>
      <c r="T145" s="111">
        <f t="shared" si="1"/>
        <v>48.74</v>
      </c>
      <c r="U145" s="114"/>
      <c r="V145" s="111">
        <f t="shared" si="2"/>
      </c>
      <c r="W145" s="111">
        <f t="shared" si="3"/>
      </c>
      <c r="X145" s="111">
        <f t="shared" si="4"/>
      </c>
      <c r="Y145" s="111">
        <f t="shared" si="5"/>
      </c>
    </row>
    <row r="146" spans="14:25" ht="12.75">
      <c r="N146" s="113"/>
      <c r="Q146" s="113">
        <v>0.92</v>
      </c>
      <c r="R146" s="114">
        <f t="shared" si="0"/>
        <v>49.68</v>
      </c>
      <c r="T146" s="111">
        <f t="shared" si="1"/>
        <v>50.705600000000004</v>
      </c>
      <c r="U146" s="114"/>
      <c r="V146" s="111">
        <f t="shared" si="2"/>
      </c>
      <c r="W146" s="111">
        <f t="shared" si="3"/>
      </c>
      <c r="X146" s="111">
        <f t="shared" si="4"/>
      </c>
      <c r="Y146" s="111">
        <f t="shared" si="5"/>
      </c>
    </row>
    <row r="147" spans="14:25" ht="12.75">
      <c r="N147" s="113"/>
      <c r="Q147" s="113">
        <v>0.94</v>
      </c>
      <c r="R147" s="114">
        <f t="shared" si="0"/>
        <v>50.76</v>
      </c>
      <c r="T147" s="111">
        <f t="shared" si="1"/>
        <v>52.7144</v>
      </c>
      <c r="U147" s="114"/>
      <c r="V147" s="111">
        <f t="shared" si="2"/>
      </c>
      <c r="W147" s="111">
        <f t="shared" si="3"/>
      </c>
      <c r="X147" s="111">
        <f t="shared" si="4"/>
      </c>
      <c r="Y147" s="111">
        <f t="shared" si="5"/>
      </c>
    </row>
    <row r="148" spans="14:25" ht="12.75">
      <c r="N148" s="113"/>
      <c r="Q148" s="113">
        <v>0.96</v>
      </c>
      <c r="R148" s="114">
        <f t="shared" si="0"/>
        <v>51.839999999999996</v>
      </c>
      <c r="T148" s="111">
        <f t="shared" si="1"/>
        <v>54.7664</v>
      </c>
      <c r="U148" s="114"/>
      <c r="V148" s="111">
        <f t="shared" si="2"/>
      </c>
      <c r="W148" s="111">
        <f t="shared" si="3"/>
      </c>
      <c r="X148" s="111">
        <f t="shared" si="4"/>
      </c>
      <c r="Y148" s="111">
        <f t="shared" si="5"/>
      </c>
    </row>
    <row r="149" spans="17:25" ht="12.75">
      <c r="Q149" s="113">
        <v>0.98</v>
      </c>
      <c r="R149" s="114">
        <f t="shared" si="0"/>
        <v>52.92</v>
      </c>
      <c r="T149" s="111">
        <f t="shared" si="1"/>
        <v>56.861599999999996</v>
      </c>
      <c r="U149" s="114"/>
      <c r="V149" s="111">
        <f t="shared" si="2"/>
      </c>
      <c r="W149" s="111">
        <f t="shared" si="3"/>
      </c>
      <c r="X149" s="111">
        <f t="shared" si="4"/>
      </c>
      <c r="Y149" s="111">
        <f t="shared" si="5"/>
      </c>
    </row>
    <row r="150" spans="17:25" ht="12.75">
      <c r="Q150" s="113">
        <v>1</v>
      </c>
      <c r="R150" s="114">
        <f t="shared" si="0"/>
        <v>54</v>
      </c>
      <c r="T150" s="111">
        <f t="shared" si="1"/>
        <v>59</v>
      </c>
      <c r="U150" s="114"/>
      <c r="V150" s="111">
        <f t="shared" si="2"/>
      </c>
      <c r="W150" s="111">
        <f t="shared" si="3"/>
      </c>
      <c r="X150" s="111">
        <f t="shared" si="4"/>
      </c>
      <c r="Y150" s="111">
        <f t="shared" si="5"/>
      </c>
    </row>
    <row r="151" ht="12.75">
      <c r="Q151" s="113"/>
    </row>
  </sheetData>
  <sheetProtection/>
  <mergeCells count="95">
    <mergeCell ref="E80:E82"/>
    <mergeCell ref="H80:H82"/>
    <mergeCell ref="B92:C92"/>
    <mergeCell ref="B93:B95"/>
    <mergeCell ref="E93:E95"/>
    <mergeCell ref="H93:H95"/>
    <mergeCell ref="B83:B85"/>
    <mergeCell ref="E83:E85"/>
    <mergeCell ref="H83:H85"/>
    <mergeCell ref="B80:B82"/>
    <mergeCell ref="G100:G102"/>
    <mergeCell ref="B25:B27"/>
    <mergeCell ref="E25:E27"/>
    <mergeCell ref="H25:H27"/>
    <mergeCell ref="B86:B88"/>
    <mergeCell ref="E86:E88"/>
    <mergeCell ref="H86:H88"/>
    <mergeCell ref="B89:B91"/>
    <mergeCell ref="E89:E91"/>
    <mergeCell ref="H89:H91"/>
    <mergeCell ref="B74:B76"/>
    <mergeCell ref="E74:E76"/>
    <mergeCell ref="H74:H76"/>
    <mergeCell ref="B77:B79"/>
    <mergeCell ref="E77:E79"/>
    <mergeCell ref="H77:H79"/>
    <mergeCell ref="B68:B70"/>
    <mergeCell ref="E68:E70"/>
    <mergeCell ref="H68:H70"/>
    <mergeCell ref="B71:B73"/>
    <mergeCell ref="E71:E73"/>
    <mergeCell ref="H71:H73"/>
    <mergeCell ref="B64:B66"/>
    <mergeCell ref="E64:E66"/>
    <mergeCell ref="H64:H66"/>
    <mergeCell ref="B67:C67"/>
    <mergeCell ref="B54:B56"/>
    <mergeCell ref="E54:E56"/>
    <mergeCell ref="H54:H56"/>
    <mergeCell ref="B61:B63"/>
    <mergeCell ref="E61:E63"/>
    <mergeCell ref="H61:H63"/>
    <mergeCell ref="B57:C57"/>
    <mergeCell ref="B58:B60"/>
    <mergeCell ref="E58:E60"/>
    <mergeCell ref="H58:H60"/>
    <mergeCell ref="B48:B50"/>
    <mergeCell ref="E48:E50"/>
    <mergeCell ref="H48:H50"/>
    <mergeCell ref="B51:B53"/>
    <mergeCell ref="E51:E53"/>
    <mergeCell ref="H51:H53"/>
    <mergeCell ref="B44:B46"/>
    <mergeCell ref="E44:E46"/>
    <mergeCell ref="H44:H46"/>
    <mergeCell ref="B47:C47"/>
    <mergeCell ref="B38:B40"/>
    <mergeCell ref="E38:E40"/>
    <mergeCell ref="H38:H40"/>
    <mergeCell ref="B41:B43"/>
    <mergeCell ref="E41:E43"/>
    <mergeCell ref="H41:H43"/>
    <mergeCell ref="B37:C37"/>
    <mergeCell ref="B22:B24"/>
    <mergeCell ref="E22:E24"/>
    <mergeCell ref="H22:H24"/>
    <mergeCell ref="B28:B30"/>
    <mergeCell ref="E28:E30"/>
    <mergeCell ref="H28:H30"/>
    <mergeCell ref="B34:B36"/>
    <mergeCell ref="E34:E36"/>
    <mergeCell ref="H34:H36"/>
    <mergeCell ref="B9:C9"/>
    <mergeCell ref="B10:B12"/>
    <mergeCell ref="B13:B15"/>
    <mergeCell ref="E13:E15"/>
    <mergeCell ref="H13:H15"/>
    <mergeCell ref="B16:B18"/>
    <mergeCell ref="E16:E18"/>
    <mergeCell ref="H16:H18"/>
    <mergeCell ref="E10:E12"/>
    <mergeCell ref="B1:B3"/>
    <mergeCell ref="E1:E3"/>
    <mergeCell ref="H1:H3"/>
    <mergeCell ref="B6:C8"/>
    <mergeCell ref="E6:E8"/>
    <mergeCell ref="F6:F8"/>
    <mergeCell ref="H6:H8"/>
    <mergeCell ref="B31:B33"/>
    <mergeCell ref="E31:E33"/>
    <mergeCell ref="H31:H33"/>
    <mergeCell ref="H10:H12"/>
    <mergeCell ref="B19:B21"/>
    <mergeCell ref="E19:E21"/>
    <mergeCell ref="H19:H21"/>
  </mergeCells>
  <conditionalFormatting sqref="E10:E12">
    <cfRule type="cellIs" priority="18" dxfId="8" operator="equal" stopIfTrue="1">
      <formula>2</formula>
    </cfRule>
    <cfRule type="cellIs" priority="19" dxfId="20" operator="equal" stopIfTrue="1">
      <formula>2</formula>
    </cfRule>
    <cfRule type="cellIs" priority="20" dxfId="19" operator="equal" stopIfTrue="1">
      <formula>2</formula>
    </cfRule>
    <cfRule type="cellIs" priority="21" dxfId="18" operator="equal" stopIfTrue="1">
      <formula>2</formula>
    </cfRule>
  </conditionalFormatting>
  <conditionalFormatting sqref="E48:E56 H48:H56 H68:H79 E68:E79 E93:E95 H93:H95 E38:E43 H38:H43 E10:E21 H10:H21 E58:E66 H58:H66">
    <cfRule type="cellIs" priority="17" dxfId="8" operator="equal" stopIfTrue="1">
      <formula>2</formula>
    </cfRule>
  </conditionalFormatting>
  <conditionalFormatting sqref="C96">
    <cfRule type="expression" priority="16" dxfId="8" stopIfTrue="1">
      <formula>$E$96&gt;$P$110</formula>
    </cfRule>
  </conditionalFormatting>
  <conditionalFormatting sqref="E1:E3 H1:H3">
    <cfRule type="cellIs" priority="15" dxfId="3" operator="equal" stopIfTrue="1">
      <formula>2</formula>
    </cfRule>
  </conditionalFormatting>
  <conditionalFormatting sqref="F96">
    <cfRule type="expression" priority="22" dxfId="8" stopIfTrue="1">
      <formula>$H$96&gt;$P$110</formula>
    </cfRule>
  </conditionalFormatting>
  <conditionalFormatting sqref="E86:E88 H86:H88">
    <cfRule type="cellIs" priority="11" dxfId="3" operator="equal" stopIfTrue="1">
      <formula>2</formula>
    </cfRule>
  </conditionalFormatting>
  <conditionalFormatting sqref="E83:E85 H83:H85">
    <cfRule type="cellIs" priority="10" dxfId="3" operator="equal" stopIfTrue="1">
      <formula>2</formula>
    </cfRule>
  </conditionalFormatting>
  <conditionalFormatting sqref="E80:E82 H80:H82">
    <cfRule type="cellIs" priority="9" dxfId="3" operator="equal" stopIfTrue="1">
      <formula>2</formula>
    </cfRule>
  </conditionalFormatting>
  <conditionalFormatting sqref="E89:E92 H89:H92">
    <cfRule type="cellIs" priority="8" dxfId="3" operator="equal" stopIfTrue="1">
      <formula>2</formula>
    </cfRule>
  </conditionalFormatting>
  <conditionalFormatting sqref="H44:H47 E44:E47">
    <cfRule type="cellIs" priority="7" dxfId="8" operator="equal" stopIfTrue="1">
      <formula>2</formula>
    </cfRule>
  </conditionalFormatting>
  <conditionalFormatting sqref="E25:E27 H25:H27">
    <cfRule type="cellIs" priority="5" dxfId="3" operator="equal" stopIfTrue="1">
      <formula>2</formula>
    </cfRule>
  </conditionalFormatting>
  <conditionalFormatting sqref="E22:E24 H22:H24">
    <cfRule type="cellIs" priority="4" dxfId="3" operator="equal" stopIfTrue="1">
      <formula>2</formula>
    </cfRule>
  </conditionalFormatting>
  <conditionalFormatting sqref="E34:E36 H34:H36">
    <cfRule type="cellIs" priority="3" dxfId="3" operator="equal" stopIfTrue="1">
      <formula>2</formula>
    </cfRule>
  </conditionalFormatting>
  <conditionalFormatting sqref="E31:E33 H31:H33">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98">
    <cfRule type="cellIs" priority="13" dxfId="0" operator="notEqual" stopIfTrue="1">
      <formula>0</formula>
    </cfRule>
    <cfRule type="cellIs" priority="14" dxfId="0" operator="notEqual" stopIfTrue="1">
      <formula>0</formula>
    </cfRule>
  </conditionalFormatting>
  <conditionalFormatting sqref="H98">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229</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230</v>
      </c>
      <c r="C9" s="167"/>
      <c r="D9" s="22"/>
      <c r="E9" s="23"/>
      <c r="F9" s="24" t="s">
        <v>20</v>
      </c>
      <c r="G9" s="22"/>
      <c r="H9" s="25"/>
    </row>
    <row r="10" spans="1:8" ht="12.75">
      <c r="A10" s="72" t="s">
        <v>129</v>
      </c>
      <c r="B10" s="183" t="s">
        <v>195</v>
      </c>
      <c r="C10" s="106" t="s">
        <v>196</v>
      </c>
      <c r="D10" s="8"/>
      <c r="E10" s="186">
        <f>IF(D12&lt;&gt;"",2,IF(D11&lt;&gt;"",1,0))</f>
        <v>0</v>
      </c>
      <c r="F10" s="7"/>
      <c r="G10" s="8"/>
      <c r="H10" s="134">
        <f>IF(G12&lt;&gt;"",2,IF(G11&lt;&gt;"",1,0))</f>
        <v>0</v>
      </c>
    </row>
    <row r="11" spans="2:8" ht="12.75">
      <c r="B11" s="184"/>
      <c r="C11" s="107" t="s">
        <v>197</v>
      </c>
      <c r="D11" s="11"/>
      <c r="E11" s="187"/>
      <c r="F11" s="10"/>
      <c r="G11" s="11"/>
      <c r="H11" s="135"/>
    </row>
    <row r="12" spans="2:8" ht="13.5" thickBot="1">
      <c r="B12" s="185"/>
      <c r="C12" s="108" t="s">
        <v>198</v>
      </c>
      <c r="D12" s="13"/>
      <c r="E12" s="188"/>
      <c r="F12" s="68"/>
      <c r="G12" s="13"/>
      <c r="H12" s="136"/>
    </row>
    <row r="13" spans="1:8" ht="12.75">
      <c r="A13" s="72" t="s">
        <v>129</v>
      </c>
      <c r="B13" s="184" t="s">
        <v>199</v>
      </c>
      <c r="C13" s="107" t="s">
        <v>200</v>
      </c>
      <c r="D13" s="8"/>
      <c r="E13" s="186">
        <f>IF(D15&lt;&gt;"",2,IF(D14&lt;&gt;"",1,0))</f>
        <v>0</v>
      </c>
      <c r="F13" s="7"/>
      <c r="G13" s="8"/>
      <c r="H13" s="134">
        <f>IF(G15&lt;&gt;"",2,IF(G14&lt;&gt;"",1,0))</f>
        <v>0</v>
      </c>
    </row>
    <row r="14" spans="2:8" ht="12.75">
      <c r="B14" s="184"/>
      <c r="C14" s="107" t="s">
        <v>201</v>
      </c>
      <c r="D14" s="11"/>
      <c r="E14" s="187"/>
      <c r="F14" s="10"/>
      <c r="G14" s="11"/>
      <c r="H14" s="135"/>
    </row>
    <row r="15" spans="2:8" ht="12.75" customHeight="1" thickBot="1">
      <c r="B15" s="184"/>
      <c r="C15" s="107" t="s">
        <v>202</v>
      </c>
      <c r="D15" s="13"/>
      <c r="E15" s="188"/>
      <c r="F15" s="68"/>
      <c r="G15" s="13"/>
      <c r="H15" s="136"/>
    </row>
    <row r="16" spans="1:8" ht="12.75">
      <c r="A16" s="72" t="s">
        <v>129</v>
      </c>
      <c r="B16" s="183" t="s">
        <v>203</v>
      </c>
      <c r="C16" s="106" t="s">
        <v>204</v>
      </c>
      <c r="D16" s="8"/>
      <c r="E16" s="186">
        <f>IF(D18&lt;&gt;"",2,IF(D17&lt;&gt;"",1,0))</f>
        <v>0</v>
      </c>
      <c r="F16" s="7"/>
      <c r="G16" s="8"/>
      <c r="H16" s="134">
        <f>IF(G18&lt;&gt;"",2,IF(G17&lt;&gt;"",1,0))</f>
        <v>0</v>
      </c>
    </row>
    <row r="17" spans="2:8" ht="12.75">
      <c r="B17" s="184"/>
      <c r="C17" s="107" t="s">
        <v>205</v>
      </c>
      <c r="D17" s="11"/>
      <c r="E17" s="187"/>
      <c r="F17" s="10"/>
      <c r="G17" s="11"/>
      <c r="H17" s="135"/>
    </row>
    <row r="18" spans="2:8" ht="13.5" thickBot="1">
      <c r="B18" s="185"/>
      <c r="C18" s="108" t="s">
        <v>206</v>
      </c>
      <c r="D18" s="13"/>
      <c r="E18" s="188"/>
      <c r="F18" s="68"/>
      <c r="G18" s="13"/>
      <c r="H18" s="136"/>
    </row>
    <row r="19" spans="1:8" ht="12.75">
      <c r="A19" s="72" t="s">
        <v>129</v>
      </c>
      <c r="B19" s="184" t="s">
        <v>207</v>
      </c>
      <c r="C19" s="107" t="s">
        <v>208</v>
      </c>
      <c r="D19" s="8"/>
      <c r="E19" s="186">
        <f>IF(D21&lt;&gt;"",2,IF(D20&lt;&gt;"",1,0))</f>
        <v>0</v>
      </c>
      <c r="F19" s="7"/>
      <c r="G19" s="8"/>
      <c r="H19" s="134">
        <f>IF(G21&lt;&gt;"",2,IF(G20&lt;&gt;"",1,0))</f>
        <v>0</v>
      </c>
    </row>
    <row r="20" spans="2:8" ht="22.5">
      <c r="B20" s="184"/>
      <c r="C20" s="107" t="s">
        <v>209</v>
      </c>
      <c r="D20" s="11"/>
      <c r="E20" s="187"/>
      <c r="F20" s="10"/>
      <c r="G20" s="11"/>
      <c r="H20" s="135"/>
    </row>
    <row r="21" spans="2:8" ht="13.5" thickBot="1">
      <c r="B21" s="184"/>
      <c r="C21" s="107" t="s">
        <v>210</v>
      </c>
      <c r="D21" s="13"/>
      <c r="E21" s="188"/>
      <c r="F21" s="68"/>
      <c r="G21" s="13"/>
      <c r="H21" s="136"/>
    </row>
    <row r="22" spans="1:8" ht="12.75">
      <c r="A22" s="72" t="s">
        <v>129</v>
      </c>
      <c r="B22" s="183" t="s">
        <v>211</v>
      </c>
      <c r="C22" s="106" t="s">
        <v>212</v>
      </c>
      <c r="D22" s="26"/>
      <c r="E22" s="189">
        <f>IF(D24&lt;&gt;"",2,IF(D23&lt;&gt;"",1,0))</f>
        <v>0</v>
      </c>
      <c r="F22" s="10"/>
      <c r="G22" s="26"/>
      <c r="H22" s="137">
        <f>IF(G24&lt;&gt;"",2,IF(G23&lt;&gt;"",1,0))</f>
        <v>0</v>
      </c>
    </row>
    <row r="23" spans="2:8" ht="12.75">
      <c r="B23" s="184"/>
      <c r="C23" s="107" t="s">
        <v>213</v>
      </c>
      <c r="D23" s="11"/>
      <c r="E23" s="187"/>
      <c r="F23" s="10"/>
      <c r="G23" s="11"/>
      <c r="H23" s="135"/>
    </row>
    <row r="24" spans="2:8" ht="13.5" thickBot="1">
      <c r="B24" s="185"/>
      <c r="C24" s="108" t="s">
        <v>214</v>
      </c>
      <c r="D24" s="13"/>
      <c r="E24" s="188"/>
      <c r="F24" s="14"/>
      <c r="G24" s="13"/>
      <c r="H24" s="136"/>
    </row>
    <row r="25" spans="1:8" ht="12.75">
      <c r="A25" s="72" t="s">
        <v>129</v>
      </c>
      <c r="B25" s="184" t="s">
        <v>215</v>
      </c>
      <c r="C25" s="107" t="s">
        <v>216</v>
      </c>
      <c r="D25" s="8"/>
      <c r="E25" s="186">
        <f>IF(D27&lt;&gt;"",2,IF(D26&lt;&gt;"",1,0))</f>
        <v>0</v>
      </c>
      <c r="F25" s="7"/>
      <c r="G25" s="8"/>
      <c r="H25" s="134">
        <f>IF(G27&lt;&gt;"",2,IF(G26&lt;&gt;"",1,0))</f>
        <v>0</v>
      </c>
    </row>
    <row r="26" spans="2:8" ht="12.75">
      <c r="B26" s="184"/>
      <c r="C26" s="107" t="s">
        <v>217</v>
      </c>
      <c r="D26" s="11"/>
      <c r="E26" s="187"/>
      <c r="F26" s="10"/>
      <c r="G26" s="11"/>
      <c r="H26" s="135"/>
    </row>
    <row r="27" spans="2:8" ht="23.25" thickBot="1">
      <c r="B27" s="184"/>
      <c r="C27" s="107" t="s">
        <v>218</v>
      </c>
      <c r="D27" s="32"/>
      <c r="E27" s="190"/>
      <c r="F27" s="61"/>
      <c r="G27" s="32"/>
      <c r="H27" s="141"/>
    </row>
    <row r="28" spans="1:8" ht="12.75">
      <c r="A28" s="72" t="s">
        <v>129</v>
      </c>
      <c r="B28" s="183" t="s">
        <v>2</v>
      </c>
      <c r="C28" s="106" t="s">
        <v>219</v>
      </c>
      <c r="D28" s="8"/>
      <c r="E28" s="186">
        <f>IF(D30&lt;&gt;"",2,IF(D29&lt;&gt;"",1,0))</f>
        <v>0</v>
      </c>
      <c r="F28" s="7"/>
      <c r="G28" s="8"/>
      <c r="H28" s="134">
        <f>IF(G30&lt;&gt;"",2,IF(G29&lt;&gt;"",1,0))</f>
        <v>0</v>
      </c>
    </row>
    <row r="29" spans="2:8" ht="22.5">
      <c r="B29" s="184"/>
      <c r="C29" s="107" t="s">
        <v>220</v>
      </c>
      <c r="D29" s="11"/>
      <c r="E29" s="187"/>
      <c r="F29" s="10"/>
      <c r="G29" s="11"/>
      <c r="H29" s="135"/>
    </row>
    <row r="30" spans="2:8" ht="13.5" thickBot="1">
      <c r="B30" s="185"/>
      <c r="C30" s="108" t="s">
        <v>221</v>
      </c>
      <c r="D30" s="13"/>
      <c r="E30" s="188"/>
      <c r="F30" s="14"/>
      <c r="G30" s="13"/>
      <c r="H30" s="136"/>
    </row>
    <row r="31" spans="1:8" ht="12.75">
      <c r="A31" s="72" t="s">
        <v>129</v>
      </c>
      <c r="B31" s="184" t="s">
        <v>3</v>
      </c>
      <c r="C31" s="107" t="s">
        <v>222</v>
      </c>
      <c r="D31" s="8"/>
      <c r="E31" s="186">
        <f>IF(D33&lt;&gt;"",2,IF(D32&lt;&gt;"",1,0))</f>
        <v>0</v>
      </c>
      <c r="F31" s="7"/>
      <c r="G31" s="8"/>
      <c r="H31" s="134">
        <f>IF(G33&lt;&gt;"",2,IF(G32&lt;&gt;"",1,0))</f>
        <v>0</v>
      </c>
    </row>
    <row r="32" spans="2:8" ht="12.75">
      <c r="B32" s="184"/>
      <c r="C32" s="107" t="s">
        <v>223</v>
      </c>
      <c r="D32" s="11"/>
      <c r="E32" s="187"/>
      <c r="F32" s="10"/>
      <c r="G32" s="11"/>
      <c r="H32" s="135"/>
    </row>
    <row r="33" spans="2:8" ht="13.5" thickBot="1">
      <c r="B33" s="184"/>
      <c r="C33" s="107" t="s">
        <v>224</v>
      </c>
      <c r="D33" s="13"/>
      <c r="E33" s="188"/>
      <c r="F33" s="14"/>
      <c r="G33" s="13"/>
      <c r="H33" s="136"/>
    </row>
    <row r="34" spans="1:8" ht="12.75">
      <c r="A34" s="72" t="s">
        <v>129</v>
      </c>
      <c r="B34" s="183" t="s">
        <v>225</v>
      </c>
      <c r="C34" s="106" t="s">
        <v>226</v>
      </c>
      <c r="D34" s="8"/>
      <c r="E34" s="186">
        <f>IF(D36&lt;&gt;"",2,IF(D35&lt;&gt;"",1,0))</f>
        <v>0</v>
      </c>
      <c r="F34" s="7"/>
      <c r="G34" s="8"/>
      <c r="H34" s="134">
        <f>IF(G36&lt;&gt;"",2,IF(G35&lt;&gt;"",1,0))</f>
        <v>0</v>
      </c>
    </row>
    <row r="35" spans="2:8" ht="12.75">
      <c r="B35" s="184"/>
      <c r="C35" s="107" t="s">
        <v>227</v>
      </c>
      <c r="D35" s="11"/>
      <c r="E35" s="187"/>
      <c r="F35" s="10"/>
      <c r="G35" s="11"/>
      <c r="H35" s="135"/>
    </row>
    <row r="36" spans="2:8" ht="13.5" thickBot="1">
      <c r="B36" s="185"/>
      <c r="C36" s="108" t="s">
        <v>228</v>
      </c>
      <c r="D36" s="13"/>
      <c r="E36" s="188"/>
      <c r="F36" s="68"/>
      <c r="G36" s="13"/>
      <c r="H36" s="136"/>
    </row>
    <row r="37" spans="2:8" ht="30.75" thickBot="1">
      <c r="B37" s="99" t="s">
        <v>16</v>
      </c>
      <c r="C37" s="100" t="str">
        <f>IF(E37&lt;P109,"ACCEPTABLE",IF(E37&lt;P110,"CAUTION","HIGH RISK"))</f>
        <v>ACCEPTABLE</v>
      </c>
      <c r="D37" s="109"/>
      <c r="E37" s="103">
        <f>SUM(E10:E36)</f>
        <v>0</v>
      </c>
      <c r="F37" s="104" t="str">
        <f>IF(H37&lt;P109,"ACCEPTABLE",IF(H37&lt;P110,"CAUTION","HIGH RISK"))</f>
        <v>ACCEPTABLE</v>
      </c>
      <c r="G37" s="102"/>
      <c r="H37" s="105">
        <f>SUM(H10:H36)</f>
        <v>0</v>
      </c>
    </row>
    <row r="38" spans="2:8" ht="13.5" thickBot="1">
      <c r="B38" s="39" t="s">
        <v>17</v>
      </c>
      <c r="C38" s="40"/>
      <c r="D38" s="110"/>
      <c r="E38" s="42">
        <f>COUNT(E9:E36)</f>
        <v>9</v>
      </c>
      <c r="F38" s="43"/>
      <c r="G38" s="44"/>
      <c r="H38" s="45">
        <f>COUNT(H9:H36)</f>
        <v>9</v>
      </c>
    </row>
    <row r="39" spans="2:8" ht="18.75" thickBot="1">
      <c r="B39" s="47" t="s">
        <v>130</v>
      </c>
      <c r="C39" s="48"/>
      <c r="D39" s="49"/>
      <c r="E39" s="50">
        <f>E38-COUNTA(D9:D36)</f>
        <v>9</v>
      </c>
      <c r="F39" s="51"/>
      <c r="G39" s="52"/>
      <c r="H39" s="53">
        <f>H38-COUNTA(G9:G36)</f>
        <v>9</v>
      </c>
    </row>
    <row r="41" spans="1:8" ht="20.25">
      <c r="A41" s="81"/>
      <c r="B41" s="54"/>
      <c r="C41" s="55"/>
      <c r="D41" s="56"/>
      <c r="E41" s="46"/>
      <c r="F41" s="46"/>
      <c r="G41" s="138"/>
      <c r="H41" s="46"/>
    </row>
    <row r="42" spans="1:8" ht="20.25">
      <c r="A42" s="81"/>
      <c r="B42" s="54"/>
      <c r="C42" s="55"/>
      <c r="D42" s="56"/>
      <c r="E42" s="46"/>
      <c r="F42" s="46"/>
      <c r="G42" s="138"/>
      <c r="H42" s="46"/>
    </row>
    <row r="43" spans="1:8" ht="20.25">
      <c r="A43" s="81"/>
      <c r="B43" s="54"/>
      <c r="C43" s="55"/>
      <c r="D43" s="56"/>
      <c r="E43" s="46"/>
      <c r="F43" s="46"/>
      <c r="G43" s="138"/>
      <c r="H43" s="46"/>
    </row>
    <row r="44" spans="1:12" ht="12.75">
      <c r="A44" s="81"/>
      <c r="B44" s="57"/>
      <c r="C44" s="46"/>
      <c r="D44" s="58"/>
      <c r="E44" s="46"/>
      <c r="F44" s="46"/>
      <c r="G44" s="58"/>
      <c r="H44" s="46"/>
      <c r="L44" s="112"/>
    </row>
    <row r="45" spans="2:8" ht="12.75" customHeight="1">
      <c r="B45" s="59"/>
      <c r="C45" s="46"/>
      <c r="D45" s="58"/>
      <c r="E45" s="46"/>
      <c r="F45" s="46"/>
      <c r="G45" s="58"/>
      <c r="H45" s="46"/>
    </row>
    <row r="46" spans="2:8" ht="12.75">
      <c r="B46" s="46"/>
      <c r="C46" s="46"/>
      <c r="D46" s="58"/>
      <c r="E46" s="46"/>
      <c r="F46" s="46"/>
      <c r="G46" s="58"/>
      <c r="H46" s="46"/>
    </row>
    <row r="47" ht="12.75">
      <c r="B47" s="60"/>
    </row>
    <row r="48" ht="12.75" customHeight="1">
      <c r="B48" s="60"/>
    </row>
    <row r="49" ht="12.75">
      <c r="B49" s="60"/>
    </row>
    <row r="50" ht="12.75"/>
    <row r="51" ht="12.75"/>
    <row r="52" ht="12.75" customHeight="1"/>
    <row r="53" ht="12.75"/>
    <row r="54" ht="12.75"/>
    <row r="55" ht="12.75"/>
    <row r="56" ht="12.75"/>
    <row r="57" ht="12.75"/>
    <row r="58" ht="12.75"/>
    <row r="59" ht="12.75"/>
    <row r="60" ht="12.75"/>
    <row r="61" ht="12.75"/>
    <row r="62" ht="12.75"/>
    <row r="63" ht="12.75"/>
    <row r="64" ht="12.75"/>
    <row r="65" ht="12.75"/>
    <row r="66" ht="12.75"/>
    <row r="67" ht="12.75"/>
    <row r="68" ht="12.75"/>
    <row r="69" ht="12.75"/>
    <row r="74" ht="12.75" customHeight="1"/>
    <row r="87" ht="12.75" customHeight="1"/>
    <row r="92" spans="9:10" ht="12.75">
      <c r="I92" s="46"/>
      <c r="J92" s="6"/>
    </row>
    <row r="93" spans="9:10" ht="12.75">
      <c r="I93" s="46"/>
      <c r="J93" s="6"/>
    </row>
    <row r="94" spans="9:10" ht="12.75" customHeight="1">
      <c r="I94" s="46"/>
      <c r="J94" s="6"/>
    </row>
    <row r="95" spans="9:10" ht="12.75">
      <c r="I95" s="46"/>
      <c r="J95" s="6"/>
    </row>
    <row r="96" spans="9:14" ht="12.75">
      <c r="I96" s="46"/>
      <c r="J96" s="6"/>
      <c r="M96" s="111" t="s">
        <v>9</v>
      </c>
      <c r="N96" s="113"/>
    </row>
    <row r="97" spans="9:14" ht="12.75">
      <c r="I97" s="46"/>
      <c r="J97" s="6"/>
      <c r="M97" s="111" t="s">
        <v>12</v>
      </c>
      <c r="N97" s="113"/>
    </row>
    <row r="98" spans="9:14" ht="12.75">
      <c r="I98" s="46"/>
      <c r="J98" s="6"/>
      <c r="N98" s="113"/>
    </row>
    <row r="99" spans="9:26" ht="12.75">
      <c r="I99" s="46"/>
      <c r="J99" s="6"/>
      <c r="N99" s="113"/>
      <c r="O99" s="111">
        <f>E38</f>
        <v>9</v>
      </c>
      <c r="Q99" s="113" t="s">
        <v>121</v>
      </c>
      <c r="R99" s="111" t="s">
        <v>122</v>
      </c>
      <c r="T99" s="111" t="s">
        <v>123</v>
      </c>
      <c r="V99" s="111" t="s">
        <v>124</v>
      </c>
      <c r="W99" s="111" t="s">
        <v>125</v>
      </c>
      <c r="X99" s="111" t="s">
        <v>127</v>
      </c>
      <c r="Y99" s="111" t="s">
        <v>128</v>
      </c>
      <c r="Z99" s="111">
        <f>LOOKUP(X124,X100:X150)</f>
      </c>
    </row>
    <row r="100" spans="9:25" ht="12.75" customHeight="1">
      <c r="I100" s="46"/>
      <c r="J100" s="6"/>
      <c r="N100" s="113"/>
      <c r="O100" s="111">
        <f>O99*2</f>
        <v>18</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4:25" ht="12.75">
      <c r="N101" s="113"/>
      <c r="Q101" s="113">
        <v>0.02</v>
      </c>
      <c r="R101" s="114">
        <f t="shared" si="0"/>
        <v>0.36</v>
      </c>
      <c r="T101" s="111">
        <f t="shared" si="1"/>
        <v>5.0072</v>
      </c>
      <c r="U101" s="114"/>
      <c r="V101" s="111">
        <f t="shared" si="2"/>
      </c>
      <c r="W101" s="111">
        <f t="shared" si="3"/>
      </c>
      <c r="X101" s="111">
        <f aca="true" t="shared" si="4" ref="X101:X150">IF(AND($P$109&gt;R101,$P$109&lt;=R102),$O$100+5,"")</f>
      </c>
      <c r="Y101" s="111">
        <f aca="true" t="shared" si="5" ref="Y101:Y150">IF(AND($P$110&gt;R101,$P$110&lt;=R102),$O$100+5,"")</f>
      </c>
    </row>
    <row r="102" spans="13:25" ht="12.75">
      <c r="M102" s="111" t="s">
        <v>10</v>
      </c>
      <c r="N102" s="113"/>
      <c r="Q102" s="113">
        <v>0.04</v>
      </c>
      <c r="R102" s="114">
        <f t="shared" si="0"/>
        <v>0.72</v>
      </c>
      <c r="T102" s="111">
        <f t="shared" si="1"/>
        <v>5.0288</v>
      </c>
      <c r="U102" s="114"/>
      <c r="V102" s="111">
        <f t="shared" si="2"/>
      </c>
      <c r="W102" s="111">
        <f t="shared" si="3"/>
      </c>
      <c r="X102" s="111">
        <f t="shared" si="4"/>
      </c>
      <c r="Y102" s="111">
        <f t="shared" si="5"/>
      </c>
    </row>
    <row r="103" spans="13:25" ht="12.75">
      <c r="M103" s="111" t="s">
        <v>11</v>
      </c>
      <c r="N103" s="113"/>
      <c r="Q103" s="113">
        <v>0.06</v>
      </c>
      <c r="R103" s="114">
        <f t="shared" si="0"/>
        <v>1.08</v>
      </c>
      <c r="T103" s="111">
        <f t="shared" si="1"/>
        <v>5.0648</v>
      </c>
      <c r="U103" s="114"/>
      <c r="V103" s="111">
        <f t="shared" si="2"/>
      </c>
      <c r="W103" s="111">
        <f t="shared" si="3"/>
      </c>
      <c r="X103" s="111">
        <f t="shared" si="4"/>
      </c>
      <c r="Y103" s="111">
        <f t="shared" si="5"/>
      </c>
    </row>
    <row r="104" spans="14:25" ht="12.75">
      <c r="N104" s="113"/>
      <c r="Q104" s="113">
        <v>0.08</v>
      </c>
      <c r="R104" s="114">
        <f t="shared" si="0"/>
        <v>1.44</v>
      </c>
      <c r="T104" s="111">
        <f t="shared" si="1"/>
        <v>5.1152</v>
      </c>
      <c r="U104" s="114"/>
      <c r="V104" s="111">
        <f t="shared" si="2"/>
      </c>
      <c r="W104" s="111">
        <f t="shared" si="3"/>
      </c>
      <c r="X104" s="111">
        <f t="shared" si="4"/>
      </c>
      <c r="Y104" s="111">
        <f t="shared" si="5"/>
      </c>
    </row>
    <row r="105" spans="13:25" ht="12.75">
      <c r="M105" s="111" t="s">
        <v>126</v>
      </c>
      <c r="N105" s="113"/>
      <c r="O105" s="111">
        <f>E37</f>
        <v>0</v>
      </c>
      <c r="Q105" s="113">
        <v>0.1</v>
      </c>
      <c r="R105" s="114">
        <f t="shared" si="0"/>
        <v>1.8</v>
      </c>
      <c r="T105" s="111">
        <f t="shared" si="1"/>
        <v>5.18</v>
      </c>
      <c r="U105" s="114"/>
      <c r="V105" s="111">
        <f t="shared" si="2"/>
      </c>
      <c r="W105" s="111">
        <f t="shared" si="3"/>
      </c>
      <c r="X105" s="111">
        <f t="shared" si="4"/>
      </c>
      <c r="Y105" s="111">
        <f t="shared" si="5"/>
      </c>
    </row>
    <row r="106" spans="13:25" ht="12.75">
      <c r="M106" s="111" t="s">
        <v>119</v>
      </c>
      <c r="N106" s="113"/>
      <c r="O106" s="111">
        <f>H37</f>
        <v>0</v>
      </c>
      <c r="Q106" s="113">
        <v>0.12</v>
      </c>
      <c r="R106" s="114">
        <f t="shared" si="0"/>
        <v>2.16</v>
      </c>
      <c r="T106" s="111">
        <f t="shared" si="1"/>
        <v>5.2592</v>
      </c>
      <c r="U106" s="114"/>
      <c r="V106" s="111">
        <f t="shared" si="2"/>
      </c>
      <c r="W106" s="111">
        <f t="shared" si="3"/>
      </c>
      <c r="X106" s="111">
        <f t="shared" si="4"/>
      </c>
      <c r="Y106" s="111">
        <f t="shared" si="5"/>
      </c>
    </row>
    <row r="107" spans="13:25" ht="12.75">
      <c r="M107" s="111" t="s">
        <v>120</v>
      </c>
      <c r="N107" s="113"/>
      <c r="Q107" s="113">
        <v>0.14</v>
      </c>
      <c r="R107" s="114">
        <f t="shared" si="0"/>
        <v>2.5200000000000005</v>
      </c>
      <c r="T107" s="111">
        <f t="shared" si="1"/>
        <v>5.3528</v>
      </c>
      <c r="U107" s="114"/>
      <c r="V107" s="111">
        <f t="shared" si="2"/>
      </c>
      <c r="W107" s="111">
        <f t="shared" si="3"/>
      </c>
      <c r="X107" s="111">
        <f t="shared" si="4"/>
      </c>
      <c r="Y107" s="111">
        <f t="shared" si="5"/>
      </c>
    </row>
    <row r="108" spans="14:25" ht="12.75">
      <c r="N108" s="113"/>
      <c r="Q108" s="113">
        <v>0.16</v>
      </c>
      <c r="R108" s="114">
        <f t="shared" si="0"/>
        <v>2.88</v>
      </c>
      <c r="T108" s="111">
        <f t="shared" si="1"/>
        <v>5.4608</v>
      </c>
      <c r="U108" s="114"/>
      <c r="V108" s="111">
        <f t="shared" si="2"/>
      </c>
      <c r="W108" s="111">
        <f t="shared" si="3"/>
      </c>
      <c r="X108" s="111">
        <f t="shared" si="4"/>
      </c>
      <c r="Y108" s="111">
        <f t="shared" si="5"/>
      </c>
    </row>
    <row r="109" spans="14:25" ht="12.75">
      <c r="N109" s="113"/>
      <c r="O109" s="111">
        <v>20</v>
      </c>
      <c r="P109" s="111">
        <f>$O$100*$O$109/100</f>
        <v>3.6</v>
      </c>
      <c r="Q109" s="113">
        <v>0.18</v>
      </c>
      <c r="R109" s="114">
        <f t="shared" si="0"/>
        <v>3.2399999999999998</v>
      </c>
      <c r="T109" s="111">
        <f t="shared" si="1"/>
        <v>5.5832</v>
      </c>
      <c r="U109" s="114"/>
      <c r="V109" s="111">
        <f t="shared" si="2"/>
      </c>
      <c r="W109" s="111">
        <f t="shared" si="3"/>
      </c>
      <c r="X109" s="111">
        <f t="shared" si="4"/>
        <v>23</v>
      </c>
      <c r="Y109" s="111">
        <f t="shared" si="5"/>
      </c>
    </row>
    <row r="110" spans="14:25" ht="12.75">
      <c r="N110" s="113"/>
      <c r="O110" s="111">
        <v>40</v>
      </c>
      <c r="P110" s="111">
        <f>$O$100*$O$110/100</f>
        <v>7.2</v>
      </c>
      <c r="Q110" s="113">
        <v>0.2</v>
      </c>
      <c r="R110" s="114">
        <f t="shared" si="0"/>
        <v>3.6</v>
      </c>
      <c r="T110" s="111">
        <f t="shared" si="1"/>
        <v>5.720000000000001</v>
      </c>
      <c r="U110" s="114"/>
      <c r="V110" s="111">
        <f t="shared" si="2"/>
      </c>
      <c r="W110" s="111">
        <f t="shared" si="3"/>
      </c>
      <c r="X110" s="111">
        <f t="shared" si="4"/>
      </c>
      <c r="Y110" s="111">
        <f t="shared" si="5"/>
      </c>
    </row>
    <row r="111" spans="13:25" ht="12.75">
      <c r="M111" s="111" t="str">
        <f>IF(E37&lt;P109,"CAUTION",22)</f>
        <v>CAUTION</v>
      </c>
      <c r="N111" s="113"/>
      <c r="Q111" s="113">
        <v>0.22</v>
      </c>
      <c r="R111" s="114">
        <f t="shared" si="0"/>
        <v>3.96</v>
      </c>
      <c r="T111" s="111">
        <f t="shared" si="1"/>
        <v>5.8712</v>
      </c>
      <c r="U111" s="114"/>
      <c r="V111" s="111">
        <f t="shared" si="2"/>
      </c>
      <c r="W111" s="111">
        <f t="shared" si="3"/>
      </c>
      <c r="X111" s="111">
        <f t="shared" si="4"/>
      </c>
      <c r="Y111" s="111">
        <f t="shared" si="5"/>
      </c>
    </row>
    <row r="112" spans="14:25" ht="12.75">
      <c r="N112" s="113"/>
      <c r="Q112" s="113">
        <v>0.24</v>
      </c>
      <c r="R112" s="114">
        <f t="shared" si="0"/>
        <v>4.32</v>
      </c>
      <c r="T112" s="111">
        <f t="shared" si="1"/>
        <v>6.0367999999999995</v>
      </c>
      <c r="U112" s="114"/>
      <c r="V112" s="111">
        <f t="shared" si="2"/>
      </c>
      <c r="W112" s="111">
        <f t="shared" si="3"/>
      </c>
      <c r="X112" s="111">
        <f t="shared" si="4"/>
      </c>
      <c r="Y112" s="111">
        <f t="shared" si="5"/>
      </c>
    </row>
    <row r="113" spans="14:25" ht="12.75">
      <c r="N113" s="113"/>
      <c r="Q113" s="113">
        <v>0.26</v>
      </c>
      <c r="R113" s="114">
        <f t="shared" si="0"/>
        <v>4.68</v>
      </c>
      <c r="T113" s="111">
        <f t="shared" si="1"/>
        <v>6.2168</v>
      </c>
      <c r="U113" s="114"/>
      <c r="V113" s="111">
        <f t="shared" si="2"/>
      </c>
      <c r="W113" s="111">
        <f t="shared" si="3"/>
      </c>
      <c r="X113" s="111">
        <f t="shared" si="4"/>
      </c>
      <c r="Y113" s="111">
        <f t="shared" si="5"/>
      </c>
    </row>
    <row r="114" spans="14:25" ht="12.75">
      <c r="N114" s="113"/>
      <c r="Q114" s="113">
        <v>0.28</v>
      </c>
      <c r="R114" s="114">
        <f t="shared" si="0"/>
        <v>5.040000000000001</v>
      </c>
      <c r="T114" s="111">
        <f t="shared" si="1"/>
        <v>6.4112</v>
      </c>
      <c r="U114" s="114"/>
      <c r="V114" s="111">
        <f t="shared" si="2"/>
      </c>
      <c r="W114" s="111">
        <f t="shared" si="3"/>
      </c>
      <c r="X114" s="111">
        <f t="shared" si="4"/>
      </c>
      <c r="Y114" s="111">
        <f t="shared" si="5"/>
      </c>
    </row>
    <row r="115" spans="14:25" ht="12.75">
      <c r="N115" s="113"/>
      <c r="Q115" s="113">
        <v>0.3</v>
      </c>
      <c r="R115" s="114">
        <f t="shared" si="0"/>
        <v>5.3999999999999995</v>
      </c>
      <c r="T115" s="111">
        <f t="shared" si="1"/>
        <v>6.62</v>
      </c>
      <c r="U115" s="114"/>
      <c r="V115" s="111">
        <f t="shared" si="2"/>
      </c>
      <c r="W115" s="111">
        <f t="shared" si="3"/>
      </c>
      <c r="X115" s="111">
        <f t="shared" si="4"/>
      </c>
      <c r="Y115" s="111">
        <f t="shared" si="5"/>
      </c>
    </row>
    <row r="116" spans="14:25" ht="12.75">
      <c r="N116" s="113"/>
      <c r="Q116" s="113">
        <v>0.32</v>
      </c>
      <c r="R116" s="114">
        <f t="shared" si="0"/>
        <v>5.76</v>
      </c>
      <c r="T116" s="111">
        <f t="shared" si="1"/>
        <v>6.8432</v>
      </c>
      <c r="U116" s="114"/>
      <c r="V116" s="111">
        <f t="shared" si="2"/>
      </c>
      <c r="W116" s="111">
        <f t="shared" si="3"/>
      </c>
      <c r="X116" s="111">
        <f t="shared" si="4"/>
      </c>
      <c r="Y116" s="111">
        <f t="shared" si="5"/>
      </c>
    </row>
    <row r="117" spans="14:25" ht="12.75">
      <c r="N117" s="113"/>
      <c r="Q117" s="113">
        <v>0.34</v>
      </c>
      <c r="R117" s="114">
        <f t="shared" si="0"/>
        <v>6.12</v>
      </c>
      <c r="T117" s="111">
        <f t="shared" si="1"/>
        <v>7.0808</v>
      </c>
      <c r="U117" s="114"/>
      <c r="V117" s="111">
        <f t="shared" si="2"/>
      </c>
      <c r="W117" s="111">
        <f t="shared" si="3"/>
      </c>
      <c r="X117" s="111">
        <f t="shared" si="4"/>
      </c>
      <c r="Y117" s="111">
        <f t="shared" si="5"/>
      </c>
    </row>
    <row r="118" spans="14:25" ht="12.75">
      <c r="N118" s="113"/>
      <c r="Q118" s="113">
        <v>0.36</v>
      </c>
      <c r="R118" s="114">
        <f t="shared" si="0"/>
        <v>6.4799999999999995</v>
      </c>
      <c r="T118" s="111">
        <f t="shared" si="1"/>
        <v>7.3328</v>
      </c>
      <c r="U118" s="114"/>
      <c r="V118" s="111">
        <f t="shared" si="2"/>
      </c>
      <c r="W118" s="111">
        <f t="shared" si="3"/>
      </c>
      <c r="X118" s="111">
        <f t="shared" si="4"/>
      </c>
      <c r="Y118" s="111">
        <f t="shared" si="5"/>
      </c>
    </row>
    <row r="119" spans="14:25" ht="12.75">
      <c r="N119" s="113"/>
      <c r="Q119" s="113">
        <v>0.38</v>
      </c>
      <c r="R119" s="114">
        <f t="shared" si="0"/>
        <v>6.84</v>
      </c>
      <c r="T119" s="111">
        <f t="shared" si="1"/>
        <v>7.5992</v>
      </c>
      <c r="U119" s="114"/>
      <c r="V119" s="111">
        <f t="shared" si="2"/>
      </c>
      <c r="W119" s="111">
        <f t="shared" si="3"/>
      </c>
      <c r="X119" s="111">
        <f t="shared" si="4"/>
      </c>
      <c r="Y119" s="111">
        <f t="shared" si="5"/>
        <v>23</v>
      </c>
    </row>
    <row r="120" spans="14:25" ht="12.75">
      <c r="N120" s="113"/>
      <c r="Q120" s="113">
        <v>0.4</v>
      </c>
      <c r="R120" s="114">
        <f t="shared" si="0"/>
        <v>7.2</v>
      </c>
      <c r="T120" s="111">
        <f t="shared" si="1"/>
        <v>7.880000000000001</v>
      </c>
      <c r="U120" s="114"/>
      <c r="V120" s="111">
        <f t="shared" si="2"/>
      </c>
      <c r="W120" s="111">
        <f t="shared" si="3"/>
      </c>
      <c r="X120" s="111">
        <f t="shared" si="4"/>
      </c>
      <c r="Y120" s="111">
        <f t="shared" si="5"/>
      </c>
    </row>
    <row r="121" spans="14:25" ht="12.75">
      <c r="N121" s="113"/>
      <c r="Q121" s="113">
        <v>0.42</v>
      </c>
      <c r="R121" s="114">
        <f t="shared" si="0"/>
        <v>7.56</v>
      </c>
      <c r="T121" s="111">
        <f t="shared" si="1"/>
        <v>8.1752</v>
      </c>
      <c r="U121" s="114"/>
      <c r="V121" s="111">
        <f t="shared" si="2"/>
      </c>
      <c r="W121" s="111">
        <f t="shared" si="3"/>
      </c>
      <c r="X121" s="111">
        <f t="shared" si="4"/>
      </c>
      <c r="Y121" s="111">
        <f t="shared" si="5"/>
      </c>
    </row>
    <row r="122" spans="14:25" ht="12.75">
      <c r="N122" s="113"/>
      <c r="Q122" s="113">
        <v>0.44</v>
      </c>
      <c r="R122" s="114">
        <f t="shared" si="0"/>
        <v>7.92</v>
      </c>
      <c r="T122" s="111">
        <f t="shared" si="1"/>
        <v>8.4848</v>
      </c>
      <c r="U122" s="114"/>
      <c r="V122" s="111">
        <f t="shared" si="2"/>
      </c>
      <c r="W122" s="111">
        <f t="shared" si="3"/>
      </c>
      <c r="X122" s="111">
        <f t="shared" si="4"/>
      </c>
      <c r="Y122" s="111">
        <f t="shared" si="5"/>
      </c>
    </row>
    <row r="123" spans="14:25" ht="12.75">
      <c r="N123" s="113"/>
      <c r="Q123" s="113">
        <v>0.46</v>
      </c>
      <c r="R123" s="114">
        <f t="shared" si="0"/>
        <v>8.280000000000001</v>
      </c>
      <c r="T123" s="111">
        <f t="shared" si="1"/>
        <v>8.8088</v>
      </c>
      <c r="U123" s="114"/>
      <c r="V123" s="111">
        <f t="shared" si="2"/>
      </c>
      <c r="W123" s="111">
        <f t="shared" si="3"/>
      </c>
      <c r="X123" s="111">
        <f t="shared" si="4"/>
      </c>
      <c r="Y123" s="111">
        <f t="shared" si="5"/>
      </c>
    </row>
    <row r="124" spans="14:25" ht="12.75">
      <c r="N124" s="113"/>
      <c r="Q124" s="113">
        <v>0.48</v>
      </c>
      <c r="R124" s="114">
        <f t="shared" si="0"/>
        <v>8.64</v>
      </c>
      <c r="T124" s="111">
        <f t="shared" si="1"/>
        <v>9.1472</v>
      </c>
      <c r="U124" s="114"/>
      <c r="V124" s="111">
        <f t="shared" si="2"/>
      </c>
      <c r="W124" s="111">
        <f t="shared" si="3"/>
      </c>
      <c r="X124" s="111">
        <f t="shared" si="4"/>
      </c>
      <c r="Y124" s="111">
        <f t="shared" si="5"/>
      </c>
    </row>
    <row r="125" spans="14:25" ht="12.75">
      <c r="N125" s="113"/>
      <c r="Q125" s="113">
        <v>0.5</v>
      </c>
      <c r="R125" s="114">
        <f t="shared" si="0"/>
        <v>9</v>
      </c>
      <c r="T125" s="111">
        <f t="shared" si="1"/>
        <v>9.5</v>
      </c>
      <c r="U125" s="114"/>
      <c r="V125" s="111">
        <f t="shared" si="2"/>
      </c>
      <c r="W125" s="111">
        <f t="shared" si="3"/>
      </c>
      <c r="X125" s="111">
        <f t="shared" si="4"/>
      </c>
      <c r="Y125" s="111">
        <f t="shared" si="5"/>
      </c>
    </row>
    <row r="126" spans="14:25" ht="12.75">
      <c r="N126" s="113"/>
      <c r="Q126" s="113">
        <v>0.52</v>
      </c>
      <c r="R126" s="114">
        <f t="shared" si="0"/>
        <v>9.36</v>
      </c>
      <c r="T126" s="111">
        <f t="shared" si="1"/>
        <v>9.8672</v>
      </c>
      <c r="U126" s="114"/>
      <c r="V126" s="111">
        <f t="shared" si="2"/>
      </c>
      <c r="W126" s="111">
        <f t="shared" si="3"/>
      </c>
      <c r="X126" s="111">
        <f t="shared" si="4"/>
      </c>
      <c r="Y126" s="111">
        <f t="shared" si="5"/>
      </c>
    </row>
    <row r="127" spans="14:25" ht="12.75">
      <c r="N127" s="113"/>
      <c r="Q127" s="113">
        <v>0.54</v>
      </c>
      <c r="R127" s="114">
        <f t="shared" si="0"/>
        <v>9.72</v>
      </c>
      <c r="T127" s="111">
        <f t="shared" si="1"/>
        <v>10.2488</v>
      </c>
      <c r="U127" s="114"/>
      <c r="V127" s="111">
        <f t="shared" si="2"/>
      </c>
      <c r="W127" s="111">
        <f t="shared" si="3"/>
      </c>
      <c r="X127" s="111">
        <f t="shared" si="4"/>
      </c>
      <c r="Y127" s="111">
        <f t="shared" si="5"/>
      </c>
    </row>
    <row r="128" spans="14:25" ht="12.75">
      <c r="N128" s="113"/>
      <c r="Q128" s="113">
        <v>0.56</v>
      </c>
      <c r="R128" s="114">
        <f t="shared" si="0"/>
        <v>10.080000000000002</v>
      </c>
      <c r="T128" s="111">
        <f t="shared" si="1"/>
        <v>10.6448</v>
      </c>
      <c r="U128" s="114"/>
      <c r="V128" s="111">
        <f t="shared" si="2"/>
      </c>
      <c r="W128" s="111">
        <f t="shared" si="3"/>
      </c>
      <c r="X128" s="111">
        <f t="shared" si="4"/>
      </c>
      <c r="Y128" s="111">
        <f t="shared" si="5"/>
      </c>
    </row>
    <row r="129" spans="14:25" ht="12.75">
      <c r="N129" s="113"/>
      <c r="Q129" s="113">
        <v>0.58</v>
      </c>
      <c r="R129" s="114">
        <f t="shared" si="0"/>
        <v>10.44</v>
      </c>
      <c r="T129" s="111">
        <f t="shared" si="1"/>
        <v>11.0552</v>
      </c>
      <c r="U129" s="114"/>
      <c r="V129" s="111">
        <f t="shared" si="2"/>
      </c>
      <c r="W129" s="111">
        <f t="shared" si="3"/>
      </c>
      <c r="X129" s="111">
        <f t="shared" si="4"/>
      </c>
      <c r="Y129" s="111">
        <f t="shared" si="5"/>
      </c>
    </row>
    <row r="130" spans="14:25" ht="12.75">
      <c r="N130" s="113"/>
      <c r="Q130" s="113">
        <v>0.6</v>
      </c>
      <c r="R130" s="114">
        <f t="shared" si="0"/>
        <v>10.799999999999999</v>
      </c>
      <c r="T130" s="111">
        <f t="shared" si="1"/>
        <v>11.48</v>
      </c>
      <c r="U130" s="114"/>
      <c r="V130" s="111">
        <f t="shared" si="2"/>
      </c>
      <c r="W130" s="111">
        <f t="shared" si="3"/>
      </c>
      <c r="X130" s="111">
        <f t="shared" si="4"/>
      </c>
      <c r="Y130" s="111">
        <f t="shared" si="5"/>
      </c>
    </row>
    <row r="131" spans="14:25" ht="12.75">
      <c r="N131" s="113"/>
      <c r="Q131" s="113">
        <v>0.62</v>
      </c>
      <c r="R131" s="114">
        <f t="shared" si="0"/>
        <v>11.16</v>
      </c>
      <c r="T131" s="111">
        <f t="shared" si="1"/>
        <v>11.9192</v>
      </c>
      <c r="U131" s="114"/>
      <c r="V131" s="111">
        <f t="shared" si="2"/>
      </c>
      <c r="W131" s="111">
        <f t="shared" si="3"/>
      </c>
      <c r="X131" s="111">
        <f t="shared" si="4"/>
      </c>
      <c r="Y131" s="111">
        <f t="shared" si="5"/>
      </c>
    </row>
    <row r="132" spans="14:25" ht="12.75">
      <c r="N132" s="113"/>
      <c r="Q132" s="113">
        <v>0.64</v>
      </c>
      <c r="R132" s="114">
        <f t="shared" si="0"/>
        <v>11.52</v>
      </c>
      <c r="T132" s="111">
        <f t="shared" si="1"/>
        <v>12.372800000000002</v>
      </c>
      <c r="U132" s="114"/>
      <c r="V132" s="111">
        <f t="shared" si="2"/>
      </c>
      <c r="W132" s="111">
        <f t="shared" si="3"/>
      </c>
      <c r="X132" s="111">
        <f t="shared" si="4"/>
      </c>
      <c r="Y132" s="111">
        <f t="shared" si="5"/>
      </c>
    </row>
    <row r="133" spans="14:25" ht="12.75">
      <c r="N133" s="113"/>
      <c r="Q133" s="113">
        <v>0.66</v>
      </c>
      <c r="R133" s="114">
        <f t="shared" si="0"/>
        <v>11.88</v>
      </c>
      <c r="T133" s="111">
        <f t="shared" si="1"/>
        <v>12.840800000000002</v>
      </c>
      <c r="U133" s="114"/>
      <c r="V133" s="111">
        <f t="shared" si="2"/>
      </c>
      <c r="W133" s="111">
        <f t="shared" si="3"/>
      </c>
      <c r="X133" s="111">
        <f t="shared" si="4"/>
      </c>
      <c r="Y133" s="111">
        <f t="shared" si="5"/>
      </c>
    </row>
    <row r="134" spans="14:25" ht="12.75">
      <c r="N134" s="113"/>
      <c r="Q134" s="113">
        <v>0.68</v>
      </c>
      <c r="R134" s="114">
        <f t="shared" si="0"/>
        <v>12.24</v>
      </c>
      <c r="T134" s="111">
        <f t="shared" si="1"/>
        <v>13.323200000000002</v>
      </c>
      <c r="U134" s="114"/>
      <c r="V134" s="111">
        <f t="shared" si="2"/>
      </c>
      <c r="W134" s="111">
        <f t="shared" si="3"/>
      </c>
      <c r="X134" s="111">
        <f t="shared" si="4"/>
      </c>
      <c r="Y134" s="111">
        <f t="shared" si="5"/>
      </c>
    </row>
    <row r="135" spans="14:25" ht="12.75">
      <c r="N135" s="113"/>
      <c r="Q135" s="113">
        <v>0.7</v>
      </c>
      <c r="R135" s="114">
        <f t="shared" si="0"/>
        <v>12.6</v>
      </c>
      <c r="T135" s="111">
        <f t="shared" si="1"/>
        <v>13.819999999999999</v>
      </c>
      <c r="U135" s="114"/>
      <c r="V135" s="111">
        <f t="shared" si="2"/>
      </c>
      <c r="W135" s="111">
        <f t="shared" si="3"/>
      </c>
      <c r="X135" s="111">
        <f t="shared" si="4"/>
      </c>
      <c r="Y135" s="111">
        <f t="shared" si="5"/>
      </c>
    </row>
    <row r="136" spans="14:25" ht="12.75">
      <c r="N136" s="113"/>
      <c r="Q136" s="113">
        <v>0.72</v>
      </c>
      <c r="R136" s="114">
        <f t="shared" si="0"/>
        <v>12.959999999999999</v>
      </c>
      <c r="T136" s="111">
        <f t="shared" si="1"/>
        <v>14.331199999999999</v>
      </c>
      <c r="U136" s="114"/>
      <c r="V136" s="111">
        <f t="shared" si="2"/>
      </c>
      <c r="W136" s="111">
        <f t="shared" si="3"/>
      </c>
      <c r="X136" s="111">
        <f t="shared" si="4"/>
      </c>
      <c r="Y136" s="111">
        <f t="shared" si="5"/>
      </c>
    </row>
    <row r="137" spans="14:25" ht="12.75">
      <c r="N137" s="113"/>
      <c r="Q137" s="113">
        <v>0.74</v>
      </c>
      <c r="R137" s="114">
        <f t="shared" si="0"/>
        <v>13.32</v>
      </c>
      <c r="T137" s="111">
        <f t="shared" si="1"/>
        <v>14.8568</v>
      </c>
      <c r="U137" s="114"/>
      <c r="V137" s="111">
        <f t="shared" si="2"/>
      </c>
      <c r="W137" s="111">
        <f t="shared" si="3"/>
      </c>
      <c r="X137" s="111">
        <f t="shared" si="4"/>
      </c>
      <c r="Y137" s="111">
        <f t="shared" si="5"/>
      </c>
    </row>
    <row r="138" spans="14:25" ht="12.75">
      <c r="N138" s="113"/>
      <c r="Q138" s="113">
        <v>0.76</v>
      </c>
      <c r="R138" s="114">
        <f t="shared" si="0"/>
        <v>13.68</v>
      </c>
      <c r="T138" s="111">
        <f t="shared" si="1"/>
        <v>15.3968</v>
      </c>
      <c r="U138" s="114"/>
      <c r="V138" s="111">
        <f t="shared" si="2"/>
      </c>
      <c r="W138" s="111">
        <f t="shared" si="3"/>
      </c>
      <c r="X138" s="111">
        <f t="shared" si="4"/>
      </c>
      <c r="Y138" s="111">
        <f t="shared" si="5"/>
      </c>
    </row>
    <row r="139" spans="14:25" ht="12.75">
      <c r="N139" s="113"/>
      <c r="Q139" s="113">
        <v>0.78</v>
      </c>
      <c r="R139" s="114">
        <f t="shared" si="0"/>
        <v>14.040000000000001</v>
      </c>
      <c r="T139" s="111">
        <f t="shared" si="1"/>
        <v>15.9512</v>
      </c>
      <c r="U139" s="114"/>
      <c r="V139" s="111">
        <f t="shared" si="2"/>
      </c>
      <c r="W139" s="111">
        <f t="shared" si="3"/>
      </c>
      <c r="X139" s="111">
        <f t="shared" si="4"/>
      </c>
      <c r="Y139" s="111">
        <f t="shared" si="5"/>
      </c>
    </row>
    <row r="140" spans="14:25" ht="12.75">
      <c r="N140" s="113"/>
      <c r="Q140" s="113">
        <v>0.8</v>
      </c>
      <c r="R140" s="114">
        <f t="shared" si="0"/>
        <v>14.4</v>
      </c>
      <c r="T140" s="111">
        <f t="shared" si="1"/>
        <v>16.520000000000003</v>
      </c>
      <c r="U140" s="114"/>
      <c r="V140" s="111">
        <f t="shared" si="2"/>
      </c>
      <c r="W140" s="111">
        <f t="shared" si="3"/>
      </c>
      <c r="X140" s="111">
        <f t="shared" si="4"/>
      </c>
      <c r="Y140" s="111">
        <f t="shared" si="5"/>
      </c>
    </row>
    <row r="141" spans="14:25" ht="12.75">
      <c r="N141" s="113"/>
      <c r="Q141" s="113">
        <v>0.82</v>
      </c>
      <c r="R141" s="114">
        <f t="shared" si="0"/>
        <v>14.76</v>
      </c>
      <c r="T141" s="111">
        <f t="shared" si="1"/>
        <v>17.103199999999998</v>
      </c>
      <c r="U141" s="114"/>
      <c r="V141" s="111">
        <f t="shared" si="2"/>
      </c>
      <c r="W141" s="111">
        <f t="shared" si="3"/>
      </c>
      <c r="X141" s="111">
        <f t="shared" si="4"/>
      </c>
      <c r="Y141" s="111">
        <f t="shared" si="5"/>
      </c>
    </row>
    <row r="142" spans="14:25" ht="12.75">
      <c r="N142" s="113"/>
      <c r="Q142" s="113">
        <v>0.84</v>
      </c>
      <c r="R142" s="114">
        <f t="shared" si="0"/>
        <v>15.12</v>
      </c>
      <c r="T142" s="111">
        <f t="shared" si="1"/>
        <v>17.700799999999997</v>
      </c>
      <c r="U142" s="114"/>
      <c r="V142" s="111">
        <f t="shared" si="2"/>
      </c>
      <c r="W142" s="111">
        <f t="shared" si="3"/>
      </c>
      <c r="X142" s="111">
        <f t="shared" si="4"/>
      </c>
      <c r="Y142" s="111">
        <f t="shared" si="5"/>
      </c>
    </row>
    <row r="143" spans="14:25" ht="12.75">
      <c r="N143" s="113"/>
      <c r="Q143" s="113">
        <v>0.86</v>
      </c>
      <c r="R143" s="114">
        <f t="shared" si="0"/>
        <v>15.48</v>
      </c>
      <c r="T143" s="111">
        <f t="shared" si="1"/>
        <v>18.3128</v>
      </c>
      <c r="U143" s="114"/>
      <c r="V143" s="111">
        <f t="shared" si="2"/>
      </c>
      <c r="W143" s="111">
        <f t="shared" si="3"/>
      </c>
      <c r="X143" s="111">
        <f t="shared" si="4"/>
      </c>
      <c r="Y143" s="111">
        <f t="shared" si="5"/>
      </c>
    </row>
    <row r="144" spans="14:25" ht="12.75">
      <c r="N144" s="113"/>
      <c r="Q144" s="113">
        <v>0.88</v>
      </c>
      <c r="R144" s="114">
        <f t="shared" si="0"/>
        <v>15.84</v>
      </c>
      <c r="T144" s="111">
        <f t="shared" si="1"/>
        <v>18.9392</v>
      </c>
      <c r="U144" s="114"/>
      <c r="V144" s="111">
        <f t="shared" si="2"/>
      </c>
      <c r="W144" s="111">
        <f t="shared" si="3"/>
      </c>
      <c r="X144" s="111">
        <f t="shared" si="4"/>
      </c>
      <c r="Y144" s="111">
        <f t="shared" si="5"/>
      </c>
    </row>
    <row r="145" spans="14:25" ht="12.75">
      <c r="N145" s="113"/>
      <c r="Q145" s="113">
        <v>0.9</v>
      </c>
      <c r="R145" s="114">
        <f t="shared" si="0"/>
        <v>16.2</v>
      </c>
      <c r="T145" s="111">
        <f t="shared" si="1"/>
        <v>19.580000000000002</v>
      </c>
      <c r="U145" s="114"/>
      <c r="V145" s="111">
        <f t="shared" si="2"/>
      </c>
      <c r="W145" s="111">
        <f t="shared" si="3"/>
      </c>
      <c r="X145" s="111">
        <f t="shared" si="4"/>
      </c>
      <c r="Y145" s="111">
        <f t="shared" si="5"/>
      </c>
    </row>
    <row r="146" spans="14:25" ht="12.75">
      <c r="N146" s="113"/>
      <c r="Q146" s="113">
        <v>0.92</v>
      </c>
      <c r="R146" s="114">
        <f t="shared" si="0"/>
        <v>16.560000000000002</v>
      </c>
      <c r="T146" s="111">
        <f t="shared" si="1"/>
        <v>20.2352</v>
      </c>
      <c r="U146" s="114"/>
      <c r="V146" s="111">
        <f t="shared" si="2"/>
      </c>
      <c r="W146" s="111">
        <f t="shared" si="3"/>
      </c>
      <c r="X146" s="111">
        <f t="shared" si="4"/>
      </c>
      <c r="Y146" s="111">
        <f t="shared" si="5"/>
      </c>
    </row>
    <row r="147" spans="14:25" ht="12.75">
      <c r="N147" s="113"/>
      <c r="Q147" s="113">
        <v>0.94</v>
      </c>
      <c r="R147" s="114">
        <f t="shared" si="0"/>
        <v>16.919999999999998</v>
      </c>
      <c r="T147" s="111">
        <f t="shared" si="1"/>
        <v>20.904799999999998</v>
      </c>
      <c r="U147" s="114"/>
      <c r="V147" s="111">
        <f t="shared" si="2"/>
      </c>
      <c r="W147" s="111">
        <f t="shared" si="3"/>
      </c>
      <c r="X147" s="111">
        <f t="shared" si="4"/>
      </c>
      <c r="Y147" s="111">
        <f t="shared" si="5"/>
      </c>
    </row>
    <row r="148" spans="14:25" ht="12.75">
      <c r="N148" s="113"/>
      <c r="Q148" s="113">
        <v>0.96</v>
      </c>
      <c r="R148" s="114">
        <f t="shared" si="0"/>
        <v>17.28</v>
      </c>
      <c r="T148" s="111">
        <f t="shared" si="1"/>
        <v>21.5888</v>
      </c>
      <c r="U148" s="114"/>
      <c r="V148" s="111">
        <f t="shared" si="2"/>
      </c>
      <c r="W148" s="111">
        <f t="shared" si="3"/>
      </c>
      <c r="X148" s="111">
        <f t="shared" si="4"/>
      </c>
      <c r="Y148" s="111">
        <f t="shared" si="5"/>
      </c>
    </row>
    <row r="149" spans="17:25" ht="12.75">
      <c r="Q149" s="113">
        <v>0.98</v>
      </c>
      <c r="R149" s="114">
        <f t="shared" si="0"/>
        <v>17.64</v>
      </c>
      <c r="T149" s="111">
        <f t="shared" si="1"/>
        <v>22.2872</v>
      </c>
      <c r="U149" s="114"/>
      <c r="V149" s="111">
        <f t="shared" si="2"/>
      </c>
      <c r="W149" s="111">
        <f t="shared" si="3"/>
      </c>
      <c r="X149" s="111">
        <f t="shared" si="4"/>
      </c>
      <c r="Y149" s="111">
        <f t="shared" si="5"/>
      </c>
    </row>
    <row r="150" spans="17:25" ht="12.75">
      <c r="Q150" s="113">
        <v>1</v>
      </c>
      <c r="R150" s="114">
        <f t="shared" si="0"/>
        <v>18</v>
      </c>
      <c r="T150" s="111">
        <f t="shared" si="1"/>
        <v>23</v>
      </c>
      <c r="U150" s="114"/>
      <c r="V150" s="111">
        <f t="shared" si="2"/>
      </c>
      <c r="W150" s="111">
        <f t="shared" si="3"/>
      </c>
      <c r="X150" s="111">
        <f t="shared" si="4"/>
      </c>
      <c r="Y150" s="111">
        <f t="shared" si="5"/>
      </c>
    </row>
    <row r="151" ht="12.75">
      <c r="Q151" s="113"/>
    </row>
  </sheetData>
  <sheetProtection/>
  <mergeCells count="36">
    <mergeCell ref="B19:B21"/>
    <mergeCell ref="E19:E21"/>
    <mergeCell ref="H19:H21"/>
    <mergeCell ref="G41:G43"/>
    <mergeCell ref="B31:B33"/>
    <mergeCell ref="E31:E33"/>
    <mergeCell ref="H31:H33"/>
    <mergeCell ref="B34:B36"/>
    <mergeCell ref="E34:E36"/>
    <mergeCell ref="H34:H36"/>
    <mergeCell ref="B25:B27"/>
    <mergeCell ref="E25:E27"/>
    <mergeCell ref="H25:H27"/>
    <mergeCell ref="B28:B30"/>
    <mergeCell ref="E28:E30"/>
    <mergeCell ref="H28:H30"/>
    <mergeCell ref="B22:B24"/>
    <mergeCell ref="E22:E24"/>
    <mergeCell ref="H22:H24"/>
    <mergeCell ref="B1:B3"/>
    <mergeCell ref="E1:E3"/>
    <mergeCell ref="H1:H3"/>
    <mergeCell ref="B6:C8"/>
    <mergeCell ref="E6:E8"/>
    <mergeCell ref="B10:B12"/>
    <mergeCell ref="F6:F8"/>
    <mergeCell ref="H6:H8"/>
    <mergeCell ref="B9:C9"/>
    <mergeCell ref="B16:B18"/>
    <mergeCell ref="E16:E18"/>
    <mergeCell ref="H16:H18"/>
    <mergeCell ref="E10:E12"/>
    <mergeCell ref="H10:H12"/>
    <mergeCell ref="B13:B15"/>
    <mergeCell ref="E13:E15"/>
    <mergeCell ref="H13:H15"/>
  </mergeCells>
  <conditionalFormatting sqref="E10:E12">
    <cfRule type="cellIs" priority="16" dxfId="8" operator="equal" stopIfTrue="1">
      <formula>2</formula>
    </cfRule>
    <cfRule type="cellIs" priority="17" dxfId="20" operator="equal" stopIfTrue="1">
      <formula>2</formula>
    </cfRule>
    <cfRule type="cellIs" priority="18" dxfId="19" operator="equal" stopIfTrue="1">
      <formula>2</formula>
    </cfRule>
    <cfRule type="cellIs" priority="19" dxfId="18" operator="equal" stopIfTrue="1">
      <formula>2</formula>
    </cfRule>
  </conditionalFormatting>
  <conditionalFormatting sqref="E10:E21 H10:H21 H34:H36 E34:E36">
    <cfRule type="cellIs" priority="15" dxfId="8" operator="equal" stopIfTrue="1">
      <formula>2</formula>
    </cfRule>
  </conditionalFormatting>
  <conditionalFormatting sqref="C37">
    <cfRule type="expression" priority="14" dxfId="8" stopIfTrue="1">
      <formula>$E$37&gt;$P$110</formula>
    </cfRule>
  </conditionalFormatting>
  <conditionalFormatting sqref="E1:E3 H1:H3">
    <cfRule type="cellIs" priority="13" dxfId="3" operator="equal" stopIfTrue="1">
      <formula>2</formula>
    </cfRule>
  </conditionalFormatting>
  <conditionalFormatting sqref="F37">
    <cfRule type="expression" priority="20" dxfId="8" stopIfTrue="1">
      <formula>$H$37&gt;$P$110</formula>
    </cfRule>
  </conditionalFormatting>
  <conditionalFormatting sqref="E25:E27 H25:H27">
    <cfRule type="cellIs" priority="4" dxfId="3" operator="equal" stopIfTrue="1">
      <formula>2</formula>
    </cfRule>
  </conditionalFormatting>
  <conditionalFormatting sqref="E22:E24 H22:H24">
    <cfRule type="cellIs" priority="3" dxfId="3" operator="equal" stopIfTrue="1">
      <formula>2</formula>
    </cfRule>
  </conditionalFormatting>
  <conditionalFormatting sqref="E31:E33 H31:H33">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39">
    <cfRule type="cellIs" priority="11" dxfId="0" operator="notEqual" stopIfTrue="1">
      <formula>0</formula>
    </cfRule>
    <cfRule type="cellIs" priority="12" dxfId="0" operator="notEqual" stopIfTrue="1">
      <formula>0</formula>
    </cfRule>
  </conditionalFormatting>
  <conditionalFormatting sqref="H39">
    <cfRule type="cellIs" priority="10"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Z151"/>
  <sheetViews>
    <sheetView zoomScalePageLayoutView="0" workbookViewId="0" topLeftCell="B5">
      <selection activeCell="C74" sqref="C7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231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53" t="s">
        <v>21</v>
      </c>
      <c r="C10" s="7" t="s">
        <v>310</v>
      </c>
      <c r="D10" s="86"/>
      <c r="E10" s="131">
        <f>IF(D12&lt;&gt;"",2,IF(D11&lt;&gt;"",1,0))</f>
        <v>0</v>
      </c>
      <c r="F10" s="7"/>
      <c r="G10" s="8"/>
      <c r="H10" s="134">
        <f>IF(G12&lt;&gt;"",2,IF(G11&lt;&gt;"",1,0))</f>
        <v>0</v>
      </c>
    </row>
    <row r="11" spans="2:8" ht="12.75">
      <c r="B11" s="154"/>
      <c r="C11" s="83" t="s">
        <v>41</v>
      </c>
      <c r="D11" s="85"/>
      <c r="E11" s="132"/>
      <c r="F11" s="10"/>
      <c r="G11" s="11"/>
      <c r="H11" s="135"/>
    </row>
    <row r="12" spans="2:8" ht="13.5" thickBot="1">
      <c r="B12" s="159"/>
      <c r="C12" s="84" t="s">
        <v>42</v>
      </c>
      <c r="D12" s="87"/>
      <c r="E12" s="133"/>
      <c r="F12" s="68"/>
      <c r="G12" s="13"/>
      <c r="H12" s="136"/>
    </row>
    <row r="13" spans="1:8" ht="12.75">
      <c r="A13" s="72" t="s">
        <v>129</v>
      </c>
      <c r="B13" s="153" t="s">
        <v>22</v>
      </c>
      <c r="C13" s="82" t="s">
        <v>43</v>
      </c>
      <c r="D13" s="86"/>
      <c r="E13" s="131">
        <f>IF(D15&lt;&gt;"",2,IF(D14&lt;&gt;"",1,0))</f>
        <v>0</v>
      </c>
      <c r="F13" s="7"/>
      <c r="G13" s="8"/>
      <c r="H13" s="134">
        <f>IF(G15&lt;&gt;"",2,IF(G14&lt;&gt;"",1,0))</f>
        <v>0</v>
      </c>
    </row>
    <row r="14" spans="2:8" ht="12.75">
      <c r="B14" s="154"/>
      <c r="C14" s="83" t="s">
        <v>44</v>
      </c>
      <c r="D14" s="85"/>
      <c r="E14" s="132"/>
      <c r="F14" s="10"/>
      <c r="G14" s="11"/>
      <c r="H14" s="135"/>
    </row>
    <row r="15" spans="2:8" ht="12.75" customHeight="1" thickBot="1">
      <c r="B15" s="159"/>
      <c r="C15" s="84" t="s">
        <v>90</v>
      </c>
      <c r="D15" s="87"/>
      <c r="E15" s="133"/>
      <c r="F15" s="68"/>
      <c r="G15" s="13"/>
      <c r="H15" s="136"/>
    </row>
    <row r="16" spans="1:8" ht="12.75">
      <c r="A16" s="72" t="s">
        <v>129</v>
      </c>
      <c r="B16" s="153" t="s">
        <v>180</v>
      </c>
      <c r="C16" s="82" t="s">
        <v>45</v>
      </c>
      <c r="D16" s="86"/>
      <c r="E16" s="131">
        <f>IF(D18&lt;&gt;"",2,IF(D17&lt;&gt;"",1,0))</f>
        <v>0</v>
      </c>
      <c r="F16" s="7"/>
      <c r="G16" s="8"/>
      <c r="H16" s="134">
        <f>IF(G18&lt;&gt;"",2,IF(G17&lt;&gt;"",1,0))</f>
        <v>0</v>
      </c>
    </row>
    <row r="17" spans="2:8" ht="12.75">
      <c r="B17" s="154"/>
      <c r="C17" s="83" t="s">
        <v>46</v>
      </c>
      <c r="D17" s="85"/>
      <c r="E17" s="132"/>
      <c r="F17" s="10"/>
      <c r="G17" s="11"/>
      <c r="H17" s="135"/>
    </row>
    <row r="18" spans="2:8" ht="13.5" thickBot="1">
      <c r="B18" s="159"/>
      <c r="C18" s="84" t="s">
        <v>47</v>
      </c>
      <c r="D18" s="87"/>
      <c r="E18" s="133"/>
      <c r="F18" s="68"/>
      <c r="G18" s="13"/>
      <c r="H18" s="136"/>
    </row>
    <row r="19" spans="1:8" ht="12.75">
      <c r="A19" s="72" t="s">
        <v>129</v>
      </c>
      <c r="B19" s="153" t="s">
        <v>23</v>
      </c>
      <c r="C19" s="82" t="s">
        <v>48</v>
      </c>
      <c r="D19" s="86"/>
      <c r="E19" s="131">
        <f>IF(D21&lt;&gt;"",2,IF(D20&lt;&gt;"",1,0))</f>
        <v>0</v>
      </c>
      <c r="F19" s="7"/>
      <c r="G19" s="8"/>
      <c r="H19" s="134">
        <f>IF(G21&lt;&gt;"",2,IF(G20&lt;&gt;"",1,0))</f>
        <v>0</v>
      </c>
    </row>
    <row r="20" spans="2:8" ht="12.75">
      <c r="B20" s="154"/>
      <c r="C20" s="83" t="s">
        <v>49</v>
      </c>
      <c r="D20" s="85"/>
      <c r="E20" s="132"/>
      <c r="F20" s="10"/>
      <c r="G20" s="11"/>
      <c r="H20" s="135"/>
    </row>
    <row r="21" spans="2:8" ht="23.25" thickBot="1">
      <c r="B21" s="159"/>
      <c r="C21" s="84" t="s">
        <v>50</v>
      </c>
      <c r="D21" s="87"/>
      <c r="E21" s="133"/>
      <c r="F21" s="68"/>
      <c r="G21" s="13"/>
      <c r="H21" s="136"/>
    </row>
    <row r="22" spans="1:8" ht="12.75">
      <c r="A22" s="72" t="s">
        <v>129</v>
      </c>
      <c r="B22" s="128" t="s">
        <v>24</v>
      </c>
      <c r="C22" s="82" t="s">
        <v>51</v>
      </c>
      <c r="D22" s="8"/>
      <c r="E22" s="131">
        <f>IF(D24&lt;&gt;"",2,IF(D23&lt;&gt;"",1,0))</f>
        <v>0</v>
      </c>
      <c r="F22" s="7"/>
      <c r="G22" s="8"/>
      <c r="H22" s="134">
        <f>IF(G24&lt;&gt;"",2,IF(G23&lt;&gt;"",1,0))</f>
        <v>0</v>
      </c>
    </row>
    <row r="23" spans="2:8" ht="12.75">
      <c r="B23" s="129"/>
      <c r="C23" s="83" t="s">
        <v>52</v>
      </c>
      <c r="D23" s="11"/>
      <c r="E23" s="132"/>
      <c r="F23" s="10"/>
      <c r="G23" s="11"/>
      <c r="H23" s="135"/>
    </row>
    <row r="24" spans="2:8" ht="13.5" thickBot="1">
      <c r="B24" s="130"/>
      <c r="C24" s="84" t="s">
        <v>53</v>
      </c>
      <c r="D24" s="13"/>
      <c r="E24" s="133"/>
      <c r="F24" s="14"/>
      <c r="G24" s="13"/>
      <c r="H24" s="136"/>
    </row>
    <row r="25" spans="1:8" ht="12.75">
      <c r="A25" s="72" t="s">
        <v>129</v>
      </c>
      <c r="B25" s="129" t="s">
        <v>25</v>
      </c>
      <c r="C25" s="83" t="s">
        <v>181</v>
      </c>
      <c r="D25" s="26"/>
      <c r="E25" s="139">
        <f>IF(D27&lt;&gt;"",2,IF(D26&lt;&gt;"",1,0))</f>
        <v>0</v>
      </c>
      <c r="F25" s="10"/>
      <c r="G25" s="26"/>
      <c r="H25" s="137">
        <f>IF(G27&lt;&gt;"",2,IF(G26&lt;&gt;"",1,0))</f>
        <v>0</v>
      </c>
    </row>
    <row r="26" spans="2:8" ht="12.75">
      <c r="B26" s="129"/>
      <c r="C26" s="83" t="s">
        <v>182</v>
      </c>
      <c r="D26" s="11"/>
      <c r="E26" s="132"/>
      <c r="F26" s="10"/>
      <c r="G26" s="11"/>
      <c r="H26" s="135"/>
    </row>
    <row r="27" spans="2:8" ht="13.5" thickBot="1">
      <c r="B27" s="129"/>
      <c r="C27" s="83" t="s">
        <v>183</v>
      </c>
      <c r="D27" s="32"/>
      <c r="E27" s="140"/>
      <c r="F27" s="61"/>
      <c r="G27" s="32"/>
      <c r="H27" s="141"/>
    </row>
    <row r="28" spans="1:8" ht="12.75">
      <c r="A28" s="72" t="s">
        <v>129</v>
      </c>
      <c r="B28" s="128" t="s">
        <v>301</v>
      </c>
      <c r="C28" s="7" t="s">
        <v>303</v>
      </c>
      <c r="D28" s="8"/>
      <c r="E28" s="131">
        <f>IF(D30&lt;&gt;"",2,IF(D29&lt;&gt;"",1,0))</f>
        <v>0</v>
      </c>
      <c r="F28" s="7"/>
      <c r="G28" s="8"/>
      <c r="H28" s="134">
        <f>IF(G30&lt;&gt;"",2,IF(G29&lt;&gt;"",1,0))</f>
        <v>0</v>
      </c>
    </row>
    <row r="29" spans="2:8" ht="22.5">
      <c r="B29" s="129"/>
      <c r="C29" s="10" t="s">
        <v>304</v>
      </c>
      <c r="D29" s="11"/>
      <c r="E29" s="132"/>
      <c r="F29" s="10"/>
      <c r="G29" s="11"/>
      <c r="H29" s="135"/>
    </row>
    <row r="30" spans="2:8" ht="23.25" thickBot="1">
      <c r="B30" s="130"/>
      <c r="C30" s="12" t="s">
        <v>305</v>
      </c>
      <c r="D30" s="13"/>
      <c r="E30" s="133"/>
      <c r="F30" s="14"/>
      <c r="G30" s="13"/>
      <c r="H30" s="136"/>
    </row>
    <row r="31" spans="1:8" ht="12.75">
      <c r="A31" s="72" t="s">
        <v>129</v>
      </c>
      <c r="B31" s="128" t="s">
        <v>26</v>
      </c>
      <c r="C31" s="82" t="s">
        <v>55</v>
      </c>
      <c r="D31" s="86"/>
      <c r="E31" s="131">
        <f>IF(D33&lt;&gt;"",2,IF(D32&lt;&gt;"",1,0))</f>
        <v>0</v>
      </c>
      <c r="F31" s="7"/>
      <c r="G31" s="8"/>
      <c r="H31" s="134">
        <f>IF(G33&lt;&gt;"",2,IF(G32&lt;&gt;"",1,0))</f>
        <v>0</v>
      </c>
    </row>
    <row r="32" spans="2:8" ht="12.75" customHeight="1">
      <c r="B32" s="129"/>
      <c r="C32" s="83" t="s">
        <v>93</v>
      </c>
      <c r="D32" s="85"/>
      <c r="E32" s="132"/>
      <c r="F32" s="10"/>
      <c r="G32" s="11"/>
      <c r="H32" s="135"/>
    </row>
    <row r="33" spans="2:8" ht="13.5" thickBot="1">
      <c r="B33" s="130"/>
      <c r="C33" s="84" t="s">
        <v>94</v>
      </c>
      <c r="D33" s="87"/>
      <c r="E33" s="133"/>
      <c r="F33" s="68"/>
      <c r="G33" s="13"/>
      <c r="H33" s="136"/>
    </row>
    <row r="34" spans="2:8" ht="13.5" thickBot="1">
      <c r="B34" s="177" t="s">
        <v>232</v>
      </c>
      <c r="C34" s="178"/>
      <c r="D34" s="89"/>
      <c r="E34" s="90"/>
      <c r="F34" s="91"/>
      <c r="G34" s="89"/>
      <c r="H34" s="92"/>
    </row>
    <row r="35" spans="1:8" ht="12.75">
      <c r="A35" s="72" t="s">
        <v>129</v>
      </c>
      <c r="B35" s="153" t="s">
        <v>31</v>
      </c>
      <c r="C35" s="82" t="s">
        <v>99</v>
      </c>
      <c r="D35" s="86"/>
      <c r="E35" s="131">
        <f>IF(D37&lt;&gt;"",2,IF(D36&lt;&gt;"",1,0))</f>
        <v>0</v>
      </c>
      <c r="F35" s="7"/>
      <c r="G35" s="8"/>
      <c r="H35" s="134">
        <f>IF(G37&lt;&gt;"",2,IF(G36&lt;&gt;"",1,0))</f>
        <v>0</v>
      </c>
    </row>
    <row r="36" spans="2:8" ht="12.75">
      <c r="B36" s="154"/>
      <c r="C36" s="83" t="s">
        <v>316</v>
      </c>
      <c r="D36" s="85"/>
      <c r="E36" s="132"/>
      <c r="F36" s="10"/>
      <c r="G36" s="11"/>
      <c r="H36" s="135"/>
    </row>
    <row r="37" spans="2:8" ht="13.5" thickBot="1">
      <c r="B37" s="159"/>
      <c r="C37" s="84" t="s">
        <v>64</v>
      </c>
      <c r="D37" s="87"/>
      <c r="E37" s="133"/>
      <c r="F37" s="68"/>
      <c r="G37" s="13"/>
      <c r="H37" s="136"/>
    </row>
    <row r="38" spans="1:8" ht="12.75">
      <c r="A38" s="72" t="s">
        <v>129</v>
      </c>
      <c r="B38" s="128" t="s">
        <v>233</v>
      </c>
      <c r="C38" s="7" t="s">
        <v>234</v>
      </c>
      <c r="D38" s="8"/>
      <c r="E38" s="131">
        <f>IF(D40&lt;&gt;"",2,IF(D39&lt;&gt;"",1,0))</f>
        <v>0</v>
      </c>
      <c r="F38" s="7"/>
      <c r="G38" s="8"/>
      <c r="H38" s="134">
        <f>IF(G40&lt;&gt;"",2,IF(G39&lt;&gt;"",1,0))</f>
        <v>0</v>
      </c>
    </row>
    <row r="39" spans="2:8" ht="12.75">
      <c r="B39" s="129"/>
      <c r="C39" s="10" t="s">
        <v>235</v>
      </c>
      <c r="D39" s="11"/>
      <c r="E39" s="132"/>
      <c r="F39" s="10"/>
      <c r="G39" s="11"/>
      <c r="H39" s="135"/>
    </row>
    <row r="40" spans="2:8" ht="13.5" thickBot="1">
      <c r="B40" s="130"/>
      <c r="C40" s="12" t="s">
        <v>236</v>
      </c>
      <c r="D40" s="13"/>
      <c r="E40" s="133"/>
      <c r="F40" s="68"/>
      <c r="G40" s="13"/>
      <c r="H40" s="136"/>
    </row>
    <row r="41" spans="1:8" ht="12.75">
      <c r="A41" s="72" t="s">
        <v>129</v>
      </c>
      <c r="B41" s="153" t="s">
        <v>237</v>
      </c>
      <c r="C41" s="82" t="s">
        <v>238</v>
      </c>
      <c r="D41" s="8"/>
      <c r="E41" s="131">
        <f>IF(D43&lt;&gt;"",2,IF(D42&lt;&gt;"",1,0))</f>
        <v>0</v>
      </c>
      <c r="F41" s="7"/>
      <c r="G41" s="8"/>
      <c r="H41" s="134">
        <f>IF(G43&lt;&gt;"",2,IF(G42&lt;&gt;"",1,0))</f>
        <v>0</v>
      </c>
    </row>
    <row r="42" spans="2:8" ht="12.75">
      <c r="B42" s="154"/>
      <c r="C42" s="83" t="s">
        <v>239</v>
      </c>
      <c r="D42" s="11"/>
      <c r="E42" s="132"/>
      <c r="F42" s="10"/>
      <c r="G42" s="11"/>
      <c r="H42" s="135"/>
    </row>
    <row r="43" spans="2:8" ht="13.5" thickBot="1">
      <c r="B43" s="159"/>
      <c r="C43" s="84" t="s">
        <v>240</v>
      </c>
      <c r="D43" s="13"/>
      <c r="E43" s="133"/>
      <c r="F43" s="14"/>
      <c r="G43" s="13"/>
      <c r="H43" s="136"/>
    </row>
    <row r="44" spans="1:12" ht="21" customHeight="1">
      <c r="A44" s="72" t="s">
        <v>129</v>
      </c>
      <c r="B44" s="128" t="s">
        <v>297</v>
      </c>
      <c r="C44" s="7" t="s">
        <v>298</v>
      </c>
      <c r="D44" s="8"/>
      <c r="E44" s="131">
        <f>IF(D46&lt;&gt;"",2,IF(D45&lt;&gt;"",1,0))</f>
        <v>0</v>
      </c>
      <c r="F44" s="7"/>
      <c r="G44" s="8"/>
      <c r="H44" s="134">
        <f>IF(G46&lt;&gt;"",2,IF(G45&lt;&gt;"",1,0))</f>
        <v>0</v>
      </c>
      <c r="L44" s="112"/>
    </row>
    <row r="45" spans="2:8" ht="12.75" customHeight="1">
      <c r="B45" s="129"/>
      <c r="C45" s="10" t="s">
        <v>299</v>
      </c>
      <c r="D45" s="11"/>
      <c r="E45" s="132"/>
      <c r="F45" s="10"/>
      <c r="G45" s="11"/>
      <c r="H45" s="135"/>
    </row>
    <row r="46" spans="2:8" ht="23.25" thickBot="1">
      <c r="B46" s="130"/>
      <c r="C46" s="12" t="s">
        <v>300</v>
      </c>
      <c r="D46" s="13"/>
      <c r="E46" s="133"/>
      <c r="F46" s="14"/>
      <c r="G46" s="13"/>
      <c r="H46" s="136"/>
    </row>
    <row r="47" spans="1:8" ht="22.5">
      <c r="A47" s="72" t="s">
        <v>129</v>
      </c>
      <c r="B47" s="153" t="s">
        <v>241</v>
      </c>
      <c r="C47" s="82" t="s">
        <v>242</v>
      </c>
      <c r="D47" s="86"/>
      <c r="E47" s="131">
        <f>IF(D49&lt;&gt;"",2,IF(D48&lt;&gt;"",1,0))</f>
        <v>0</v>
      </c>
      <c r="F47" s="7"/>
      <c r="G47" s="8"/>
      <c r="H47" s="134">
        <f>IF(G49&lt;&gt;"",2,IF(G48&lt;&gt;"",1,0))</f>
        <v>0</v>
      </c>
    </row>
    <row r="48" spans="2:8" ht="12.75" customHeight="1">
      <c r="B48" s="154"/>
      <c r="C48" s="83" t="s">
        <v>243</v>
      </c>
      <c r="D48" s="85"/>
      <c r="E48" s="132"/>
      <c r="F48" s="10"/>
      <c r="G48" s="11"/>
      <c r="H48" s="135"/>
    </row>
    <row r="49" spans="2:8" ht="23.25" thickBot="1">
      <c r="B49" s="159"/>
      <c r="C49" s="84" t="s">
        <v>244</v>
      </c>
      <c r="D49" s="87"/>
      <c r="E49" s="133"/>
      <c r="F49" s="68"/>
      <c r="G49" s="13"/>
      <c r="H49" s="136"/>
    </row>
    <row r="50" spans="2:8" ht="21" customHeight="1" thickBot="1">
      <c r="B50" s="155" t="s">
        <v>309</v>
      </c>
      <c r="C50" s="156"/>
      <c r="D50" s="71"/>
      <c r="E50" s="70"/>
      <c r="F50" s="70"/>
      <c r="G50" s="30"/>
      <c r="H50" s="31"/>
    </row>
    <row r="51" spans="1:8" ht="12.75">
      <c r="A51" s="72" t="s">
        <v>129</v>
      </c>
      <c r="B51" s="129" t="s">
        <v>245</v>
      </c>
      <c r="C51" s="10" t="s">
        <v>73</v>
      </c>
      <c r="D51" s="26"/>
      <c r="E51" s="139">
        <f>IF(D53&lt;&gt;"",2,IF(D52&lt;&gt;"",1,0))</f>
        <v>0</v>
      </c>
      <c r="F51" s="10"/>
      <c r="G51" s="26"/>
      <c r="H51" s="137">
        <f>IF(G53&lt;&gt;"",2,IF(G52&lt;&gt;"",1,0))</f>
        <v>0</v>
      </c>
    </row>
    <row r="52" spans="2:8" ht="12.75" customHeight="1">
      <c r="B52" s="129"/>
      <c r="C52" s="10" t="s">
        <v>74</v>
      </c>
      <c r="D52" s="11"/>
      <c r="E52" s="132"/>
      <c r="F52" s="10"/>
      <c r="G52" s="11"/>
      <c r="H52" s="135"/>
    </row>
    <row r="53" spans="2:8" ht="13.5" thickBot="1">
      <c r="B53" s="129"/>
      <c r="C53" s="10" t="s">
        <v>246</v>
      </c>
      <c r="D53" s="11"/>
      <c r="E53" s="132"/>
      <c r="F53" s="69"/>
      <c r="G53" s="11"/>
      <c r="H53" s="135"/>
    </row>
    <row r="54" spans="1:8" ht="12.75">
      <c r="A54" s="72" t="s">
        <v>129</v>
      </c>
      <c r="B54" s="128" t="s">
        <v>247</v>
      </c>
      <c r="C54" s="7" t="s">
        <v>248</v>
      </c>
      <c r="D54" s="8"/>
      <c r="E54" s="131">
        <f>IF(D56&lt;&gt;"",2,IF(D55&lt;&gt;"",1,0))</f>
        <v>0</v>
      </c>
      <c r="F54" s="7"/>
      <c r="G54" s="8"/>
      <c r="H54" s="134">
        <f>IF(G56&lt;&gt;"",2,IF(G55&lt;&gt;"",1,0))</f>
        <v>0</v>
      </c>
    </row>
    <row r="55" spans="2:8" ht="12.75">
      <c r="B55" s="129"/>
      <c r="C55" s="10" t="s">
        <v>249</v>
      </c>
      <c r="D55" s="11"/>
      <c r="E55" s="132"/>
      <c r="F55" s="10"/>
      <c r="G55" s="11"/>
      <c r="H55" s="135"/>
    </row>
    <row r="56" spans="2:8" ht="13.5" thickBot="1">
      <c r="B56" s="130"/>
      <c r="C56" s="12" t="s">
        <v>250</v>
      </c>
      <c r="D56" s="13"/>
      <c r="E56" s="133"/>
      <c r="F56" s="14"/>
      <c r="G56" s="13"/>
      <c r="H56" s="136"/>
    </row>
    <row r="57" spans="1:8" ht="12.75">
      <c r="A57" s="72" t="s">
        <v>129</v>
      </c>
      <c r="B57" s="128" t="s">
        <v>251</v>
      </c>
      <c r="C57" s="7" t="s">
        <v>76</v>
      </c>
      <c r="D57" s="8"/>
      <c r="E57" s="131">
        <f>IF(D59&lt;&gt;"",2,IF(D58&lt;&gt;"",1,0))</f>
        <v>0</v>
      </c>
      <c r="F57" s="7"/>
      <c r="G57" s="8"/>
      <c r="H57" s="134">
        <f>IF(G59&lt;&gt;"",2,IF(G58&lt;&gt;"",1,0))</f>
        <v>0</v>
      </c>
    </row>
    <row r="58" spans="2:8" ht="12.75">
      <c r="B58" s="129"/>
      <c r="C58" s="10" t="s">
        <v>252</v>
      </c>
      <c r="D58" s="11"/>
      <c r="E58" s="132"/>
      <c r="F58" s="10"/>
      <c r="G58" s="11"/>
      <c r="H58" s="135"/>
    </row>
    <row r="59" spans="2:8" ht="13.5" thickBot="1">
      <c r="B59" s="130"/>
      <c r="C59" s="12" t="s">
        <v>253</v>
      </c>
      <c r="D59" s="13"/>
      <c r="E59" s="133"/>
      <c r="F59" s="68"/>
      <c r="G59" s="13"/>
      <c r="H59" s="136"/>
    </row>
    <row r="60" spans="1:8" ht="12.75">
      <c r="A60" s="72" t="s">
        <v>129</v>
      </c>
      <c r="B60" s="129" t="s">
        <v>254</v>
      </c>
      <c r="C60" s="10" t="s">
        <v>255</v>
      </c>
      <c r="D60" s="26"/>
      <c r="E60" s="139">
        <f>IF(D62&lt;&gt;"",2,IF(D61&lt;&gt;"",1,0))</f>
        <v>0</v>
      </c>
      <c r="F60" s="10"/>
      <c r="G60" s="26"/>
      <c r="H60" s="137">
        <f>IF(G62&lt;&gt;"",2,IF(G61&lt;&gt;"",1,0))</f>
        <v>0</v>
      </c>
    </row>
    <row r="61" spans="2:8" ht="12.75">
      <c r="B61" s="129"/>
      <c r="C61" s="10" t="s">
        <v>256</v>
      </c>
      <c r="D61" s="11"/>
      <c r="E61" s="132"/>
      <c r="F61" s="10"/>
      <c r="G61" s="11"/>
      <c r="H61" s="135"/>
    </row>
    <row r="62" spans="2:8" ht="13.5" thickBot="1">
      <c r="B62" s="129"/>
      <c r="C62" s="10" t="s">
        <v>257</v>
      </c>
      <c r="D62" s="11"/>
      <c r="E62" s="132"/>
      <c r="F62" s="69"/>
      <c r="G62" s="11"/>
      <c r="H62" s="135"/>
    </row>
    <row r="63" spans="1:8" ht="12.75">
      <c r="A63" s="72" t="s">
        <v>129</v>
      </c>
      <c r="B63" s="128" t="s">
        <v>258</v>
      </c>
      <c r="C63" s="7" t="s">
        <v>259</v>
      </c>
      <c r="D63" s="8"/>
      <c r="E63" s="131">
        <f>IF(D65&lt;&gt;"",2,IF(D64&lt;&gt;"",1,0))</f>
        <v>0</v>
      </c>
      <c r="F63" s="7"/>
      <c r="G63" s="8"/>
      <c r="H63" s="134">
        <f>IF(G65&lt;&gt;"",2,IF(G64&lt;&gt;"",1,0))</f>
        <v>0</v>
      </c>
    </row>
    <row r="64" spans="2:8" ht="12.75">
      <c r="B64" s="129"/>
      <c r="C64" s="10" t="s">
        <v>260</v>
      </c>
      <c r="D64" s="11"/>
      <c r="E64" s="132"/>
      <c r="F64" s="10"/>
      <c r="G64" s="11"/>
      <c r="H64" s="135"/>
    </row>
    <row r="65" spans="2:8" ht="13.5" thickBot="1">
      <c r="B65" s="130"/>
      <c r="C65" s="12" t="s">
        <v>261</v>
      </c>
      <c r="D65" s="13"/>
      <c r="E65" s="133"/>
      <c r="F65" s="68"/>
      <c r="G65" s="13"/>
      <c r="H65" s="136"/>
    </row>
    <row r="66" spans="2:8" ht="21" thickBot="1">
      <c r="B66" s="181" t="s">
        <v>15</v>
      </c>
      <c r="C66" s="182"/>
      <c r="D66" s="89"/>
      <c r="E66" s="90"/>
      <c r="F66" s="101"/>
      <c r="G66" s="89"/>
      <c r="H66" s="92"/>
    </row>
    <row r="67" spans="1:8" ht="12.75">
      <c r="A67" s="72" t="s">
        <v>129</v>
      </c>
      <c r="B67" s="153" t="s">
        <v>262</v>
      </c>
      <c r="C67" s="1" t="s">
        <v>263</v>
      </c>
      <c r="D67" s="8"/>
      <c r="E67" s="131">
        <f>IF(D69&lt;&gt;"",2,IF(D68&lt;&gt;"",1,0))</f>
        <v>0</v>
      </c>
      <c r="F67" s="7"/>
      <c r="G67" s="8"/>
      <c r="H67" s="134">
        <f>IF(G69&lt;&gt;"",2,IF(G68&lt;&gt;"",1,0))</f>
        <v>0</v>
      </c>
    </row>
    <row r="68" spans="2:8" ht="12.75">
      <c r="B68" s="154"/>
      <c r="C68" s="2" t="s">
        <v>264</v>
      </c>
      <c r="D68" s="11"/>
      <c r="E68" s="132"/>
      <c r="F68" s="10"/>
      <c r="G68" s="11"/>
      <c r="H68" s="135"/>
    </row>
    <row r="69" spans="2:8" ht="13.5" thickBot="1">
      <c r="B69" s="159"/>
      <c r="C69" s="3" t="s">
        <v>265</v>
      </c>
      <c r="D69" s="13"/>
      <c r="E69" s="133"/>
      <c r="F69" s="68"/>
      <c r="G69" s="13"/>
      <c r="H69" s="136"/>
    </row>
    <row r="70" spans="2:8" ht="30.75" thickBot="1">
      <c r="B70" s="99" t="s">
        <v>16</v>
      </c>
      <c r="C70" s="100" t="str">
        <f>IF(E70&lt;P109,"ACCEPTABLE",IF(E70&lt;P110,"CAUTION","HIGH RISK"))</f>
        <v>ACCEPTABLE</v>
      </c>
      <c r="D70" s="102"/>
      <c r="E70" s="103">
        <f>SUM(E10:E69)</f>
        <v>0</v>
      </c>
      <c r="F70" s="104" t="str">
        <f>IF(H70&lt;P109,"ACCEPTABLE",IF(H70&lt;P110,"CAUTION","HIGH RISK"))</f>
        <v>ACCEPTABLE</v>
      </c>
      <c r="G70" s="102"/>
      <c r="H70" s="105">
        <f>SUM(H10:H69)</f>
        <v>0</v>
      </c>
    </row>
    <row r="71" spans="2:8" ht="13.5" thickBot="1">
      <c r="B71" s="39" t="s">
        <v>17</v>
      </c>
      <c r="C71" s="40"/>
      <c r="D71" s="41"/>
      <c r="E71" s="42">
        <f>COUNT(E9:E69)</f>
        <v>19</v>
      </c>
      <c r="F71" s="43"/>
      <c r="G71" s="44"/>
      <c r="H71" s="45">
        <f>COUNT(H9:H69)</f>
        <v>19</v>
      </c>
    </row>
    <row r="72" spans="2:8" ht="18.75" thickBot="1">
      <c r="B72" s="47" t="s">
        <v>130</v>
      </c>
      <c r="C72" s="48"/>
      <c r="D72" s="49"/>
      <c r="E72" s="50">
        <f>E71-COUNTA(D9:D69)</f>
        <v>19</v>
      </c>
      <c r="F72" s="51"/>
      <c r="G72" s="52"/>
      <c r="H72" s="53">
        <f>H71-COUNTA(G9:G69)</f>
        <v>19</v>
      </c>
    </row>
    <row r="74" spans="1:8" ht="12.75" customHeight="1">
      <c r="A74" s="81"/>
      <c r="B74" s="54"/>
      <c r="C74" s="55"/>
      <c r="D74" s="56"/>
      <c r="E74" s="46"/>
      <c r="F74" s="46"/>
      <c r="G74" s="138"/>
      <c r="H74" s="46"/>
    </row>
    <row r="75" spans="1:8" ht="20.25">
      <c r="A75" s="81"/>
      <c r="B75" s="54"/>
      <c r="C75" s="55"/>
      <c r="D75" s="56"/>
      <c r="E75" s="46"/>
      <c r="F75" s="46"/>
      <c r="G75" s="138"/>
      <c r="H75" s="46"/>
    </row>
    <row r="76" spans="1:8" ht="20.25">
      <c r="A76" s="81"/>
      <c r="B76" s="54"/>
      <c r="C76" s="55"/>
      <c r="D76" s="56"/>
      <c r="E76" s="46"/>
      <c r="F76" s="46"/>
      <c r="G76" s="138"/>
      <c r="H76" s="46"/>
    </row>
    <row r="77" spans="1:8" ht="12.75">
      <c r="A77" s="81"/>
      <c r="B77" s="57"/>
      <c r="C77" s="46"/>
      <c r="D77" s="58"/>
      <c r="E77" s="46"/>
      <c r="F77" s="46"/>
      <c r="G77" s="58"/>
      <c r="H77" s="46"/>
    </row>
    <row r="78" spans="2:8" ht="12.75">
      <c r="B78" s="59"/>
      <c r="C78" s="46"/>
      <c r="D78" s="58"/>
      <c r="E78" s="46"/>
      <c r="F78" s="46"/>
      <c r="G78" s="58"/>
      <c r="H78" s="46"/>
    </row>
    <row r="79" spans="2:8" ht="12.75">
      <c r="B79" s="46"/>
      <c r="C79" s="46"/>
      <c r="D79" s="58"/>
      <c r="E79" s="46"/>
      <c r="F79" s="46"/>
      <c r="G79" s="58"/>
      <c r="H79" s="46"/>
    </row>
    <row r="80" ht="12.75">
      <c r="B80" s="60"/>
    </row>
    <row r="81" ht="12.75">
      <c r="B81" s="60"/>
    </row>
    <row r="82" ht="12.75">
      <c r="B82" s="60"/>
    </row>
    <row r="83" ht="12.75"/>
    <row r="84" ht="12.75"/>
    <row r="85" ht="12.75"/>
    <row r="86" ht="12.75"/>
    <row r="87" ht="12.75" customHeight="1"/>
    <row r="88" ht="12.75"/>
    <row r="89" ht="12.75"/>
    <row r="90" ht="12.75"/>
    <row r="91" ht="12.75"/>
    <row r="92" spans="9:10" ht="12.75">
      <c r="I92" s="46"/>
      <c r="J92" s="6"/>
    </row>
    <row r="93" spans="9:10" ht="12.75">
      <c r="I93" s="46"/>
      <c r="J93" s="6"/>
    </row>
    <row r="94" spans="9:10" ht="12.75" customHeight="1">
      <c r="I94" s="46"/>
      <c r="J94" s="6"/>
    </row>
    <row r="95" spans="9:10" ht="12.75">
      <c r="I95" s="46"/>
      <c r="J95" s="6"/>
    </row>
    <row r="96" spans="9:14" ht="12.75">
      <c r="I96" s="46"/>
      <c r="J96" s="6"/>
      <c r="M96" s="111" t="s">
        <v>9</v>
      </c>
      <c r="N96" s="113"/>
    </row>
    <row r="97" spans="9:14" ht="12.75">
      <c r="I97" s="46"/>
      <c r="J97" s="6"/>
      <c r="M97" s="111" t="s">
        <v>12</v>
      </c>
      <c r="N97" s="113"/>
    </row>
    <row r="98" spans="9:14" ht="12.75">
      <c r="I98" s="46"/>
      <c r="J98" s="6"/>
      <c r="N98" s="113"/>
    </row>
    <row r="99" spans="9:26" ht="12.75">
      <c r="I99" s="46"/>
      <c r="J99" s="6"/>
      <c r="N99" s="113"/>
      <c r="O99" s="111">
        <f>E71</f>
        <v>19</v>
      </c>
      <c r="Q99" s="113" t="s">
        <v>121</v>
      </c>
      <c r="R99" s="111" t="s">
        <v>122</v>
      </c>
      <c r="T99" s="111" t="s">
        <v>123</v>
      </c>
      <c r="V99" s="111" t="s">
        <v>124</v>
      </c>
      <c r="W99" s="111" t="s">
        <v>125</v>
      </c>
      <c r="X99" s="111" t="s">
        <v>127</v>
      </c>
      <c r="Y99" s="111" t="s">
        <v>128</v>
      </c>
      <c r="Z99" s="111">
        <f>LOOKUP(X124,X100:X150)</f>
      </c>
    </row>
    <row r="100" spans="9:25" ht="12.75" customHeight="1">
      <c r="I100" s="46"/>
      <c r="J100" s="6"/>
      <c r="N100" s="113"/>
      <c r="O100" s="111">
        <f>O99*2</f>
        <v>38</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4:25" ht="12.75">
      <c r="N101" s="113"/>
      <c r="Q101" s="113">
        <v>0.02</v>
      </c>
      <c r="R101" s="114">
        <f t="shared" si="0"/>
        <v>0.76</v>
      </c>
      <c r="T101" s="111">
        <f t="shared" si="1"/>
        <v>5.0152</v>
      </c>
      <c r="U101" s="114"/>
      <c r="V101" s="111">
        <f t="shared" si="2"/>
      </c>
      <c r="W101" s="111">
        <f t="shared" si="3"/>
      </c>
      <c r="X101" s="111">
        <f aca="true" t="shared" si="4" ref="X101:X150">IF(AND($P$109&gt;R101,$P$109&lt;=R102),$O$100+5,"")</f>
      </c>
      <c r="Y101" s="111">
        <f aca="true" t="shared" si="5" ref="Y101:Y150">IF(AND($P$110&gt;R101,$P$110&lt;=R102),$O$100+5,"")</f>
      </c>
    </row>
    <row r="102" spans="13:25" ht="12.75">
      <c r="M102" s="111" t="s">
        <v>10</v>
      </c>
      <c r="N102" s="113"/>
      <c r="Q102" s="113">
        <v>0.04</v>
      </c>
      <c r="R102" s="114">
        <f t="shared" si="0"/>
        <v>1.52</v>
      </c>
      <c r="T102" s="111">
        <f t="shared" si="1"/>
        <v>5.0608</v>
      </c>
      <c r="U102" s="114"/>
      <c r="V102" s="111">
        <f t="shared" si="2"/>
      </c>
      <c r="W102" s="111">
        <f t="shared" si="3"/>
      </c>
      <c r="X102" s="111">
        <f t="shared" si="4"/>
      </c>
      <c r="Y102" s="111">
        <f t="shared" si="5"/>
      </c>
    </row>
    <row r="103" spans="13:25" ht="12.75">
      <c r="M103" s="111" t="s">
        <v>11</v>
      </c>
      <c r="N103" s="113"/>
      <c r="Q103" s="113">
        <v>0.06</v>
      </c>
      <c r="R103" s="114">
        <f t="shared" si="0"/>
        <v>2.28</v>
      </c>
      <c r="T103" s="111">
        <f t="shared" si="1"/>
        <v>5.1368</v>
      </c>
      <c r="U103" s="114"/>
      <c r="V103" s="111">
        <f t="shared" si="2"/>
      </c>
      <c r="W103" s="111">
        <f t="shared" si="3"/>
      </c>
      <c r="X103" s="111">
        <f t="shared" si="4"/>
      </c>
      <c r="Y103" s="111">
        <f t="shared" si="5"/>
      </c>
    </row>
    <row r="104" spans="14:25" ht="12.75">
      <c r="N104" s="113"/>
      <c r="Q104" s="113">
        <v>0.08</v>
      </c>
      <c r="R104" s="114">
        <f t="shared" si="0"/>
        <v>3.04</v>
      </c>
      <c r="T104" s="111">
        <f t="shared" si="1"/>
        <v>5.2432</v>
      </c>
      <c r="U104" s="114"/>
      <c r="V104" s="111">
        <f t="shared" si="2"/>
      </c>
      <c r="W104" s="111">
        <f t="shared" si="3"/>
      </c>
      <c r="X104" s="111">
        <f t="shared" si="4"/>
      </c>
      <c r="Y104" s="111">
        <f t="shared" si="5"/>
      </c>
    </row>
    <row r="105" spans="13:25" ht="12.75">
      <c r="M105" s="111" t="s">
        <v>126</v>
      </c>
      <c r="N105" s="113"/>
      <c r="O105" s="111">
        <f>E70</f>
        <v>0</v>
      </c>
      <c r="Q105" s="113">
        <v>0.1</v>
      </c>
      <c r="R105" s="114">
        <f t="shared" si="0"/>
        <v>3.8000000000000003</v>
      </c>
      <c r="T105" s="111">
        <f t="shared" si="1"/>
        <v>5.38</v>
      </c>
      <c r="U105" s="114"/>
      <c r="V105" s="111">
        <f t="shared" si="2"/>
      </c>
      <c r="W105" s="111">
        <f t="shared" si="3"/>
      </c>
      <c r="X105" s="111">
        <f t="shared" si="4"/>
      </c>
      <c r="Y105" s="111">
        <f t="shared" si="5"/>
      </c>
    </row>
    <row r="106" spans="13:25" ht="12.75">
      <c r="M106" s="111" t="s">
        <v>119</v>
      </c>
      <c r="N106" s="113"/>
      <c r="O106" s="111">
        <f>H70</f>
        <v>0</v>
      </c>
      <c r="Q106" s="113">
        <v>0.12</v>
      </c>
      <c r="R106" s="114">
        <f t="shared" si="0"/>
        <v>4.56</v>
      </c>
      <c r="T106" s="111">
        <f t="shared" si="1"/>
        <v>5.5472</v>
      </c>
      <c r="U106" s="114"/>
      <c r="V106" s="111">
        <f t="shared" si="2"/>
      </c>
      <c r="W106" s="111">
        <f t="shared" si="3"/>
      </c>
      <c r="X106" s="111">
        <f t="shared" si="4"/>
      </c>
      <c r="Y106" s="111">
        <f t="shared" si="5"/>
      </c>
    </row>
    <row r="107" spans="13:25" ht="12.75">
      <c r="M107" s="111" t="s">
        <v>120</v>
      </c>
      <c r="N107" s="113"/>
      <c r="Q107" s="113">
        <v>0.14</v>
      </c>
      <c r="R107" s="114">
        <f t="shared" si="0"/>
        <v>5.32</v>
      </c>
      <c r="T107" s="111">
        <f t="shared" si="1"/>
        <v>5.7448</v>
      </c>
      <c r="U107" s="114"/>
      <c r="V107" s="111">
        <f t="shared" si="2"/>
      </c>
      <c r="W107" s="111">
        <f t="shared" si="3"/>
      </c>
      <c r="X107" s="111">
        <f t="shared" si="4"/>
      </c>
      <c r="Y107" s="111">
        <f t="shared" si="5"/>
      </c>
    </row>
    <row r="108" spans="14:25" ht="12.75">
      <c r="N108" s="113"/>
      <c r="Q108" s="113">
        <v>0.16</v>
      </c>
      <c r="R108" s="114">
        <f t="shared" si="0"/>
        <v>6.08</v>
      </c>
      <c r="T108" s="111">
        <f t="shared" si="1"/>
        <v>5.9728</v>
      </c>
      <c r="U108" s="114"/>
      <c r="V108" s="111">
        <f t="shared" si="2"/>
      </c>
      <c r="W108" s="111">
        <f t="shared" si="3"/>
      </c>
      <c r="X108" s="111">
        <f t="shared" si="4"/>
      </c>
      <c r="Y108" s="111">
        <f t="shared" si="5"/>
      </c>
    </row>
    <row r="109" spans="14:25" ht="12.75">
      <c r="N109" s="113"/>
      <c r="O109" s="111">
        <v>20</v>
      </c>
      <c r="P109" s="111">
        <f>$O$100*$O$109/100</f>
        <v>7.6</v>
      </c>
      <c r="Q109" s="113">
        <v>0.18</v>
      </c>
      <c r="R109" s="114">
        <f t="shared" si="0"/>
        <v>6.84</v>
      </c>
      <c r="T109" s="111">
        <f t="shared" si="1"/>
        <v>6.231199999999999</v>
      </c>
      <c r="U109" s="114"/>
      <c r="V109" s="111">
        <f t="shared" si="2"/>
      </c>
      <c r="W109" s="111">
        <f t="shared" si="3"/>
      </c>
      <c r="X109" s="111">
        <f t="shared" si="4"/>
        <v>43</v>
      </c>
      <c r="Y109" s="111">
        <f t="shared" si="5"/>
      </c>
    </row>
    <row r="110" spans="14:25" ht="12.75">
      <c r="N110" s="113"/>
      <c r="O110" s="111">
        <v>40</v>
      </c>
      <c r="P110" s="111">
        <f>$O$100*$O$110/100</f>
        <v>15.2</v>
      </c>
      <c r="Q110" s="113">
        <v>0.2</v>
      </c>
      <c r="R110" s="114">
        <f t="shared" si="0"/>
        <v>7.6000000000000005</v>
      </c>
      <c r="T110" s="111">
        <f t="shared" si="1"/>
        <v>6.5200000000000005</v>
      </c>
      <c r="U110" s="114"/>
      <c r="V110" s="111">
        <f t="shared" si="2"/>
      </c>
      <c r="W110" s="111">
        <f t="shared" si="3"/>
      </c>
      <c r="X110" s="111">
        <f t="shared" si="4"/>
      </c>
      <c r="Y110" s="111">
        <f t="shared" si="5"/>
      </c>
    </row>
    <row r="111" spans="13:25" ht="12.75">
      <c r="M111" s="111" t="str">
        <f>IF(E70&lt;P109,"CAUTION",22)</f>
        <v>CAUTION</v>
      </c>
      <c r="N111" s="113"/>
      <c r="Q111" s="113">
        <v>0.22</v>
      </c>
      <c r="R111" s="114">
        <f t="shared" si="0"/>
        <v>8.36</v>
      </c>
      <c r="T111" s="111">
        <f t="shared" si="1"/>
        <v>6.8392</v>
      </c>
      <c r="U111" s="114"/>
      <c r="V111" s="111">
        <f t="shared" si="2"/>
      </c>
      <c r="W111" s="111">
        <f t="shared" si="3"/>
      </c>
      <c r="X111" s="111">
        <f t="shared" si="4"/>
      </c>
      <c r="Y111" s="111">
        <f t="shared" si="5"/>
      </c>
    </row>
    <row r="112" spans="14:25" ht="12.75">
      <c r="N112" s="113"/>
      <c r="Q112" s="113">
        <v>0.24</v>
      </c>
      <c r="R112" s="114">
        <f t="shared" si="0"/>
        <v>9.12</v>
      </c>
      <c r="T112" s="111">
        <f t="shared" si="1"/>
        <v>7.1888000000000005</v>
      </c>
      <c r="U112" s="114"/>
      <c r="V112" s="111">
        <f t="shared" si="2"/>
      </c>
      <c r="W112" s="111">
        <f t="shared" si="3"/>
      </c>
      <c r="X112" s="111">
        <f t="shared" si="4"/>
      </c>
      <c r="Y112" s="111">
        <f t="shared" si="5"/>
      </c>
    </row>
    <row r="113" spans="14:25" ht="12.75">
      <c r="N113" s="113"/>
      <c r="Q113" s="113">
        <v>0.26</v>
      </c>
      <c r="R113" s="114">
        <f t="shared" si="0"/>
        <v>9.88</v>
      </c>
      <c r="T113" s="111">
        <f t="shared" si="1"/>
        <v>7.5688</v>
      </c>
      <c r="U113" s="114"/>
      <c r="V113" s="111">
        <f t="shared" si="2"/>
      </c>
      <c r="W113" s="111">
        <f t="shared" si="3"/>
      </c>
      <c r="X113" s="111">
        <f t="shared" si="4"/>
      </c>
      <c r="Y113" s="111">
        <f t="shared" si="5"/>
      </c>
    </row>
    <row r="114" spans="14:25" ht="12.75">
      <c r="N114" s="113"/>
      <c r="Q114" s="113">
        <v>0.28</v>
      </c>
      <c r="R114" s="114">
        <f t="shared" si="0"/>
        <v>10.64</v>
      </c>
      <c r="T114" s="111">
        <f t="shared" si="1"/>
        <v>7.9792000000000005</v>
      </c>
      <c r="U114" s="114"/>
      <c r="V114" s="111">
        <f t="shared" si="2"/>
      </c>
      <c r="W114" s="111">
        <f t="shared" si="3"/>
      </c>
      <c r="X114" s="111">
        <f t="shared" si="4"/>
      </c>
      <c r="Y114" s="111">
        <f t="shared" si="5"/>
      </c>
    </row>
    <row r="115" spans="14:25" ht="12.75">
      <c r="N115" s="113"/>
      <c r="Q115" s="113">
        <v>0.3</v>
      </c>
      <c r="R115" s="114">
        <f t="shared" si="0"/>
        <v>11.4</v>
      </c>
      <c r="T115" s="111">
        <f t="shared" si="1"/>
        <v>8.42</v>
      </c>
      <c r="U115" s="114"/>
      <c r="V115" s="111">
        <f t="shared" si="2"/>
      </c>
      <c r="W115" s="111">
        <f t="shared" si="3"/>
      </c>
      <c r="X115" s="111">
        <f t="shared" si="4"/>
      </c>
      <c r="Y115" s="111">
        <f t="shared" si="5"/>
      </c>
    </row>
    <row r="116" spans="14:25" ht="12.75">
      <c r="N116" s="113"/>
      <c r="Q116" s="113">
        <v>0.32</v>
      </c>
      <c r="R116" s="114">
        <f t="shared" si="0"/>
        <v>12.16</v>
      </c>
      <c r="T116" s="111">
        <f t="shared" si="1"/>
        <v>8.8912</v>
      </c>
      <c r="U116" s="114"/>
      <c r="V116" s="111">
        <f t="shared" si="2"/>
      </c>
      <c r="W116" s="111">
        <f t="shared" si="3"/>
      </c>
      <c r="X116" s="111">
        <f t="shared" si="4"/>
      </c>
      <c r="Y116" s="111">
        <f t="shared" si="5"/>
      </c>
    </row>
    <row r="117" spans="14:25" ht="12.75">
      <c r="N117" s="113"/>
      <c r="Q117" s="113">
        <v>0.34</v>
      </c>
      <c r="R117" s="114">
        <f t="shared" si="0"/>
        <v>12.920000000000002</v>
      </c>
      <c r="T117" s="111">
        <f t="shared" si="1"/>
        <v>9.392800000000001</v>
      </c>
      <c r="U117" s="114"/>
      <c r="V117" s="111">
        <f t="shared" si="2"/>
      </c>
      <c r="W117" s="111">
        <f t="shared" si="3"/>
      </c>
      <c r="X117" s="111">
        <f t="shared" si="4"/>
      </c>
      <c r="Y117" s="111">
        <f t="shared" si="5"/>
      </c>
    </row>
    <row r="118" spans="14:25" ht="12.75">
      <c r="N118" s="113"/>
      <c r="Q118" s="113">
        <v>0.36</v>
      </c>
      <c r="R118" s="114">
        <f t="shared" si="0"/>
        <v>13.68</v>
      </c>
      <c r="T118" s="111">
        <f t="shared" si="1"/>
        <v>9.9248</v>
      </c>
      <c r="U118" s="114"/>
      <c r="V118" s="111">
        <f t="shared" si="2"/>
      </c>
      <c r="W118" s="111">
        <f t="shared" si="3"/>
      </c>
      <c r="X118" s="111">
        <f t="shared" si="4"/>
      </c>
      <c r="Y118" s="111">
        <f t="shared" si="5"/>
      </c>
    </row>
    <row r="119" spans="14:25" ht="12.75">
      <c r="N119" s="113"/>
      <c r="Q119" s="113">
        <v>0.38</v>
      </c>
      <c r="R119" s="114">
        <f t="shared" si="0"/>
        <v>14.44</v>
      </c>
      <c r="T119" s="111">
        <f t="shared" si="1"/>
        <v>10.4872</v>
      </c>
      <c r="U119" s="114"/>
      <c r="V119" s="111">
        <f t="shared" si="2"/>
      </c>
      <c r="W119" s="111">
        <f t="shared" si="3"/>
      </c>
      <c r="X119" s="111">
        <f t="shared" si="4"/>
      </c>
      <c r="Y119" s="111">
        <f t="shared" si="5"/>
        <v>43</v>
      </c>
    </row>
    <row r="120" spans="14:25" ht="12.75">
      <c r="N120" s="113"/>
      <c r="Q120" s="113">
        <v>0.4</v>
      </c>
      <c r="R120" s="114">
        <f t="shared" si="0"/>
        <v>15.200000000000001</v>
      </c>
      <c r="T120" s="111">
        <f t="shared" si="1"/>
        <v>11.080000000000002</v>
      </c>
      <c r="U120" s="114"/>
      <c r="V120" s="111">
        <f t="shared" si="2"/>
      </c>
      <c r="W120" s="111">
        <f t="shared" si="3"/>
      </c>
      <c r="X120" s="111">
        <f t="shared" si="4"/>
      </c>
      <c r="Y120" s="111">
        <f t="shared" si="5"/>
      </c>
    </row>
    <row r="121" spans="14:25" ht="12.75">
      <c r="N121" s="113"/>
      <c r="Q121" s="113">
        <v>0.42</v>
      </c>
      <c r="R121" s="114">
        <f t="shared" si="0"/>
        <v>15.959999999999999</v>
      </c>
      <c r="T121" s="111">
        <f t="shared" si="1"/>
        <v>11.703199999999999</v>
      </c>
      <c r="U121" s="114"/>
      <c r="V121" s="111">
        <f t="shared" si="2"/>
      </c>
      <c r="W121" s="111">
        <f t="shared" si="3"/>
      </c>
      <c r="X121" s="111">
        <f t="shared" si="4"/>
      </c>
      <c r="Y121" s="111">
        <f t="shared" si="5"/>
      </c>
    </row>
    <row r="122" spans="14:25" ht="12.75">
      <c r="N122" s="113"/>
      <c r="Q122" s="113">
        <v>0.44</v>
      </c>
      <c r="R122" s="114">
        <f t="shared" si="0"/>
        <v>16.72</v>
      </c>
      <c r="T122" s="111">
        <f t="shared" si="1"/>
        <v>12.3568</v>
      </c>
      <c r="U122" s="114"/>
      <c r="V122" s="111">
        <f t="shared" si="2"/>
      </c>
      <c r="W122" s="111">
        <f t="shared" si="3"/>
      </c>
      <c r="X122" s="111">
        <f t="shared" si="4"/>
      </c>
      <c r="Y122" s="111">
        <f t="shared" si="5"/>
      </c>
    </row>
    <row r="123" spans="14:25" ht="12.75">
      <c r="N123" s="113"/>
      <c r="Q123" s="113">
        <v>0.46</v>
      </c>
      <c r="R123" s="114">
        <f t="shared" si="0"/>
        <v>17.48</v>
      </c>
      <c r="T123" s="111">
        <f t="shared" si="1"/>
        <v>13.0408</v>
      </c>
      <c r="U123" s="114"/>
      <c r="V123" s="111">
        <f t="shared" si="2"/>
      </c>
      <c r="W123" s="111">
        <f t="shared" si="3"/>
      </c>
      <c r="X123" s="111">
        <f t="shared" si="4"/>
      </c>
      <c r="Y123" s="111">
        <f t="shared" si="5"/>
      </c>
    </row>
    <row r="124" spans="14:25" ht="12.75">
      <c r="N124" s="113"/>
      <c r="Q124" s="113">
        <v>0.48</v>
      </c>
      <c r="R124" s="114">
        <f t="shared" si="0"/>
        <v>18.24</v>
      </c>
      <c r="T124" s="111">
        <f t="shared" si="1"/>
        <v>13.7552</v>
      </c>
      <c r="U124" s="114"/>
      <c r="V124" s="111">
        <f t="shared" si="2"/>
      </c>
      <c r="W124" s="111">
        <f t="shared" si="3"/>
      </c>
      <c r="X124" s="111">
        <f t="shared" si="4"/>
      </c>
      <c r="Y124" s="111">
        <f t="shared" si="5"/>
      </c>
    </row>
    <row r="125" spans="14:25" ht="12.75">
      <c r="N125" s="113"/>
      <c r="Q125" s="113">
        <v>0.5</v>
      </c>
      <c r="R125" s="114">
        <f t="shared" si="0"/>
        <v>19</v>
      </c>
      <c r="T125" s="111">
        <f t="shared" si="1"/>
        <v>14.5</v>
      </c>
      <c r="U125" s="114"/>
      <c r="V125" s="111">
        <f t="shared" si="2"/>
      </c>
      <c r="W125" s="111">
        <f t="shared" si="3"/>
      </c>
      <c r="X125" s="111">
        <f t="shared" si="4"/>
      </c>
      <c r="Y125" s="111">
        <f t="shared" si="5"/>
      </c>
    </row>
    <row r="126" spans="14:25" ht="12.75">
      <c r="N126" s="113"/>
      <c r="Q126" s="113">
        <v>0.52</v>
      </c>
      <c r="R126" s="114">
        <f t="shared" si="0"/>
        <v>19.76</v>
      </c>
      <c r="T126" s="111">
        <f t="shared" si="1"/>
        <v>15.275200000000002</v>
      </c>
      <c r="U126" s="114"/>
      <c r="V126" s="111">
        <f t="shared" si="2"/>
      </c>
      <c r="W126" s="111">
        <f t="shared" si="3"/>
      </c>
      <c r="X126" s="111">
        <f t="shared" si="4"/>
      </c>
      <c r="Y126" s="111">
        <f t="shared" si="5"/>
      </c>
    </row>
    <row r="127" spans="14:25" ht="12.75">
      <c r="N127" s="113"/>
      <c r="Q127" s="113">
        <v>0.54</v>
      </c>
      <c r="R127" s="114">
        <f t="shared" si="0"/>
        <v>20.520000000000003</v>
      </c>
      <c r="T127" s="111">
        <f t="shared" si="1"/>
        <v>16.080800000000004</v>
      </c>
      <c r="U127" s="114"/>
      <c r="V127" s="111">
        <f t="shared" si="2"/>
      </c>
      <c r="W127" s="111">
        <f t="shared" si="3"/>
      </c>
      <c r="X127" s="111">
        <f t="shared" si="4"/>
      </c>
      <c r="Y127" s="111">
        <f t="shared" si="5"/>
      </c>
    </row>
    <row r="128" spans="14:25" ht="12.75">
      <c r="N128" s="113"/>
      <c r="Q128" s="113">
        <v>0.56</v>
      </c>
      <c r="R128" s="114">
        <f t="shared" si="0"/>
        <v>21.28</v>
      </c>
      <c r="T128" s="111">
        <f t="shared" si="1"/>
        <v>16.916800000000002</v>
      </c>
      <c r="U128" s="114"/>
      <c r="V128" s="111">
        <f t="shared" si="2"/>
      </c>
      <c r="W128" s="111">
        <f t="shared" si="3"/>
      </c>
      <c r="X128" s="111">
        <f t="shared" si="4"/>
      </c>
      <c r="Y128" s="111">
        <f t="shared" si="5"/>
      </c>
    </row>
    <row r="129" spans="14:25" ht="12.75">
      <c r="N129" s="113"/>
      <c r="Q129" s="113">
        <v>0.58</v>
      </c>
      <c r="R129" s="114">
        <f t="shared" si="0"/>
        <v>22.04</v>
      </c>
      <c r="T129" s="111">
        <f t="shared" si="1"/>
        <v>17.7832</v>
      </c>
      <c r="U129" s="114"/>
      <c r="V129" s="111">
        <f t="shared" si="2"/>
      </c>
      <c r="W129" s="111">
        <f t="shared" si="3"/>
      </c>
      <c r="X129" s="111">
        <f t="shared" si="4"/>
      </c>
      <c r="Y129" s="111">
        <f t="shared" si="5"/>
      </c>
    </row>
    <row r="130" spans="14:25" ht="12.75">
      <c r="N130" s="113"/>
      <c r="Q130" s="113">
        <v>0.6</v>
      </c>
      <c r="R130" s="114">
        <f t="shared" si="0"/>
        <v>22.8</v>
      </c>
      <c r="T130" s="111">
        <f t="shared" si="1"/>
        <v>18.68</v>
      </c>
      <c r="U130" s="114"/>
      <c r="V130" s="111">
        <f t="shared" si="2"/>
      </c>
      <c r="W130" s="111">
        <f t="shared" si="3"/>
      </c>
      <c r="X130" s="111">
        <f t="shared" si="4"/>
      </c>
      <c r="Y130" s="111">
        <f t="shared" si="5"/>
      </c>
    </row>
    <row r="131" spans="14:25" ht="12.75">
      <c r="N131" s="113"/>
      <c r="Q131" s="113">
        <v>0.62</v>
      </c>
      <c r="R131" s="114">
        <f t="shared" si="0"/>
        <v>23.56</v>
      </c>
      <c r="T131" s="111">
        <f t="shared" si="1"/>
        <v>19.6072</v>
      </c>
      <c r="U131" s="114"/>
      <c r="V131" s="111">
        <f t="shared" si="2"/>
      </c>
      <c r="W131" s="111">
        <f t="shared" si="3"/>
      </c>
      <c r="X131" s="111">
        <f t="shared" si="4"/>
      </c>
      <c r="Y131" s="111">
        <f t="shared" si="5"/>
      </c>
    </row>
    <row r="132" spans="14:25" ht="12.75">
      <c r="N132" s="113"/>
      <c r="Q132" s="113">
        <v>0.64</v>
      </c>
      <c r="R132" s="114">
        <f t="shared" si="0"/>
        <v>24.32</v>
      </c>
      <c r="T132" s="111">
        <f t="shared" si="1"/>
        <v>20.564799999999998</v>
      </c>
      <c r="U132" s="114"/>
      <c r="V132" s="111">
        <f t="shared" si="2"/>
      </c>
      <c r="W132" s="111">
        <f t="shared" si="3"/>
      </c>
      <c r="X132" s="111">
        <f t="shared" si="4"/>
      </c>
      <c r="Y132" s="111">
        <f t="shared" si="5"/>
      </c>
    </row>
    <row r="133" spans="14:25" ht="12.75">
      <c r="N133" s="113"/>
      <c r="Q133" s="113">
        <v>0.66</v>
      </c>
      <c r="R133" s="114">
        <f t="shared" si="0"/>
        <v>25.080000000000002</v>
      </c>
      <c r="T133" s="111">
        <f t="shared" si="1"/>
        <v>21.5528</v>
      </c>
      <c r="U133" s="114"/>
      <c r="V133" s="111">
        <f t="shared" si="2"/>
      </c>
      <c r="W133" s="111">
        <f t="shared" si="3"/>
      </c>
      <c r="X133" s="111">
        <f t="shared" si="4"/>
      </c>
      <c r="Y133" s="111">
        <f t="shared" si="5"/>
      </c>
    </row>
    <row r="134" spans="14:25" ht="12.75">
      <c r="N134" s="113"/>
      <c r="Q134" s="113">
        <v>0.68</v>
      </c>
      <c r="R134" s="114">
        <f t="shared" si="0"/>
        <v>25.840000000000003</v>
      </c>
      <c r="T134" s="111">
        <f t="shared" si="1"/>
        <v>22.571200000000005</v>
      </c>
      <c r="U134" s="114"/>
      <c r="V134" s="111">
        <f t="shared" si="2"/>
      </c>
      <c r="W134" s="111">
        <f t="shared" si="3"/>
      </c>
      <c r="X134" s="111">
        <f t="shared" si="4"/>
      </c>
      <c r="Y134" s="111">
        <f t="shared" si="5"/>
      </c>
    </row>
    <row r="135" spans="14:25" ht="12.75">
      <c r="N135" s="113"/>
      <c r="Q135" s="113">
        <v>0.7</v>
      </c>
      <c r="R135" s="114">
        <f t="shared" si="0"/>
        <v>26.599999999999998</v>
      </c>
      <c r="T135" s="111">
        <f t="shared" si="1"/>
        <v>23.619999999999997</v>
      </c>
      <c r="U135" s="114"/>
      <c r="V135" s="111">
        <f t="shared" si="2"/>
      </c>
      <c r="W135" s="111">
        <f t="shared" si="3"/>
      </c>
      <c r="X135" s="111">
        <f t="shared" si="4"/>
      </c>
      <c r="Y135" s="111">
        <f t="shared" si="5"/>
      </c>
    </row>
    <row r="136" spans="14:25" ht="12.75">
      <c r="N136" s="113"/>
      <c r="Q136" s="113">
        <v>0.72</v>
      </c>
      <c r="R136" s="114">
        <f t="shared" si="0"/>
        <v>27.36</v>
      </c>
      <c r="T136" s="111">
        <f t="shared" si="1"/>
        <v>24.699199999999998</v>
      </c>
      <c r="U136" s="114"/>
      <c r="V136" s="111">
        <f t="shared" si="2"/>
      </c>
      <c r="W136" s="111">
        <f t="shared" si="3"/>
      </c>
      <c r="X136" s="111">
        <f t="shared" si="4"/>
      </c>
      <c r="Y136" s="111">
        <f t="shared" si="5"/>
      </c>
    </row>
    <row r="137" spans="14:25" ht="12.75">
      <c r="N137" s="113"/>
      <c r="Q137" s="113">
        <v>0.74</v>
      </c>
      <c r="R137" s="114">
        <f t="shared" si="0"/>
        <v>28.12</v>
      </c>
      <c r="T137" s="111">
        <f t="shared" si="1"/>
        <v>25.808799999999998</v>
      </c>
      <c r="U137" s="114"/>
      <c r="V137" s="111">
        <f t="shared" si="2"/>
      </c>
      <c r="W137" s="111">
        <f t="shared" si="3"/>
      </c>
      <c r="X137" s="111">
        <f t="shared" si="4"/>
      </c>
      <c r="Y137" s="111">
        <f t="shared" si="5"/>
      </c>
    </row>
    <row r="138" spans="14:25" ht="12.75">
      <c r="N138" s="113"/>
      <c r="Q138" s="113">
        <v>0.76</v>
      </c>
      <c r="R138" s="114">
        <f t="shared" si="0"/>
        <v>28.88</v>
      </c>
      <c r="T138" s="111">
        <f t="shared" si="1"/>
        <v>26.9488</v>
      </c>
      <c r="U138" s="114"/>
      <c r="V138" s="111">
        <f t="shared" si="2"/>
      </c>
      <c r="W138" s="111">
        <f t="shared" si="3"/>
      </c>
      <c r="X138" s="111">
        <f t="shared" si="4"/>
      </c>
      <c r="Y138" s="111">
        <f t="shared" si="5"/>
      </c>
    </row>
    <row r="139" spans="14:25" ht="12.75">
      <c r="N139" s="113"/>
      <c r="Q139" s="113">
        <v>0.78</v>
      </c>
      <c r="R139" s="114">
        <f t="shared" si="0"/>
        <v>29.64</v>
      </c>
      <c r="T139" s="111">
        <f t="shared" si="1"/>
        <v>28.119200000000003</v>
      </c>
      <c r="U139" s="114"/>
      <c r="V139" s="111">
        <f t="shared" si="2"/>
      </c>
      <c r="W139" s="111">
        <f t="shared" si="3"/>
      </c>
      <c r="X139" s="111">
        <f t="shared" si="4"/>
      </c>
      <c r="Y139" s="111">
        <f t="shared" si="5"/>
      </c>
    </row>
    <row r="140" spans="14:25" ht="12.75">
      <c r="N140" s="113"/>
      <c r="Q140" s="113">
        <v>0.8</v>
      </c>
      <c r="R140" s="114">
        <f t="shared" si="0"/>
        <v>30.400000000000002</v>
      </c>
      <c r="T140" s="111">
        <f t="shared" si="1"/>
        <v>29.320000000000004</v>
      </c>
      <c r="U140" s="114"/>
      <c r="V140" s="111">
        <f t="shared" si="2"/>
      </c>
      <c r="W140" s="111">
        <f t="shared" si="3"/>
      </c>
      <c r="X140" s="111">
        <f t="shared" si="4"/>
      </c>
      <c r="Y140" s="111">
        <f t="shared" si="5"/>
      </c>
    </row>
    <row r="141" spans="14:25" ht="12.75">
      <c r="N141" s="113"/>
      <c r="Q141" s="113">
        <v>0.82</v>
      </c>
      <c r="R141" s="114">
        <f t="shared" si="0"/>
        <v>31.159999999999997</v>
      </c>
      <c r="T141" s="111">
        <f t="shared" si="1"/>
        <v>30.551199999999994</v>
      </c>
      <c r="U141" s="114"/>
      <c r="V141" s="111">
        <f t="shared" si="2"/>
      </c>
      <c r="W141" s="111">
        <f t="shared" si="3"/>
      </c>
      <c r="X141" s="111">
        <f t="shared" si="4"/>
      </c>
      <c r="Y141" s="111">
        <f t="shared" si="5"/>
      </c>
    </row>
    <row r="142" spans="14:25" ht="12.75">
      <c r="N142" s="113"/>
      <c r="Q142" s="113">
        <v>0.84</v>
      </c>
      <c r="R142" s="114">
        <f t="shared" si="0"/>
        <v>31.919999999999998</v>
      </c>
      <c r="T142" s="111">
        <f t="shared" si="1"/>
        <v>31.812799999999996</v>
      </c>
      <c r="U142" s="114"/>
      <c r="V142" s="111">
        <f t="shared" si="2"/>
      </c>
      <c r="W142" s="111">
        <f t="shared" si="3"/>
      </c>
      <c r="X142" s="111">
        <f t="shared" si="4"/>
      </c>
      <c r="Y142" s="111">
        <f t="shared" si="5"/>
      </c>
    </row>
    <row r="143" spans="14:25" ht="12.75">
      <c r="N143" s="113"/>
      <c r="Q143" s="113">
        <v>0.86</v>
      </c>
      <c r="R143" s="114">
        <f t="shared" si="0"/>
        <v>32.68</v>
      </c>
      <c r="T143" s="111">
        <f t="shared" si="1"/>
        <v>33.1048</v>
      </c>
      <c r="U143" s="114"/>
      <c r="V143" s="111">
        <f t="shared" si="2"/>
      </c>
      <c r="W143" s="111">
        <f t="shared" si="3"/>
      </c>
      <c r="X143" s="111">
        <f t="shared" si="4"/>
      </c>
      <c r="Y143" s="111">
        <f t="shared" si="5"/>
      </c>
    </row>
    <row r="144" spans="14:25" ht="12.75">
      <c r="N144" s="113"/>
      <c r="Q144" s="113">
        <v>0.88</v>
      </c>
      <c r="R144" s="114">
        <f t="shared" si="0"/>
        <v>33.44</v>
      </c>
      <c r="T144" s="111">
        <f t="shared" si="1"/>
        <v>34.4272</v>
      </c>
      <c r="U144" s="114"/>
      <c r="V144" s="111">
        <f t="shared" si="2"/>
      </c>
      <c r="W144" s="111">
        <f t="shared" si="3"/>
      </c>
      <c r="X144" s="111">
        <f t="shared" si="4"/>
      </c>
      <c r="Y144" s="111">
        <f t="shared" si="5"/>
      </c>
    </row>
    <row r="145" spans="14:25" ht="12.75">
      <c r="N145" s="113"/>
      <c r="Q145" s="113">
        <v>0.9</v>
      </c>
      <c r="R145" s="114">
        <f t="shared" si="0"/>
        <v>34.2</v>
      </c>
      <c r="T145" s="111">
        <f t="shared" si="1"/>
        <v>35.78</v>
      </c>
      <c r="U145" s="114"/>
      <c r="V145" s="111">
        <f t="shared" si="2"/>
      </c>
      <c r="W145" s="111">
        <f t="shared" si="3"/>
      </c>
      <c r="X145" s="111">
        <f t="shared" si="4"/>
      </c>
      <c r="Y145" s="111">
        <f t="shared" si="5"/>
      </c>
    </row>
    <row r="146" spans="14:25" ht="12.75">
      <c r="N146" s="113"/>
      <c r="Q146" s="113">
        <v>0.92</v>
      </c>
      <c r="R146" s="114">
        <f t="shared" si="0"/>
        <v>34.96</v>
      </c>
      <c r="T146" s="111">
        <f t="shared" si="1"/>
        <v>37.1632</v>
      </c>
      <c r="U146" s="114"/>
      <c r="V146" s="111">
        <f t="shared" si="2"/>
      </c>
      <c r="W146" s="111">
        <f t="shared" si="3"/>
      </c>
      <c r="X146" s="111">
        <f t="shared" si="4"/>
      </c>
      <c r="Y146" s="111">
        <f t="shared" si="5"/>
      </c>
    </row>
    <row r="147" spans="14:25" ht="12.75">
      <c r="N147" s="113"/>
      <c r="Q147" s="113">
        <v>0.94</v>
      </c>
      <c r="R147" s="114">
        <f t="shared" si="0"/>
        <v>35.72</v>
      </c>
      <c r="T147" s="111">
        <f t="shared" si="1"/>
        <v>38.5768</v>
      </c>
      <c r="U147" s="114"/>
      <c r="V147" s="111">
        <f t="shared" si="2"/>
      </c>
      <c r="W147" s="111">
        <f t="shared" si="3"/>
      </c>
      <c r="X147" s="111">
        <f t="shared" si="4"/>
      </c>
      <c r="Y147" s="111">
        <f t="shared" si="5"/>
      </c>
    </row>
    <row r="148" spans="14:25" ht="12.75">
      <c r="N148" s="113"/>
      <c r="Q148" s="113">
        <v>0.96</v>
      </c>
      <c r="R148" s="114">
        <f t="shared" si="0"/>
        <v>36.48</v>
      </c>
      <c r="T148" s="111">
        <f t="shared" si="1"/>
        <v>40.0208</v>
      </c>
      <c r="U148" s="114"/>
      <c r="V148" s="111">
        <f t="shared" si="2"/>
      </c>
      <c r="W148" s="111">
        <f t="shared" si="3"/>
      </c>
      <c r="X148" s="111">
        <f t="shared" si="4"/>
      </c>
      <c r="Y148" s="111">
        <f t="shared" si="5"/>
      </c>
    </row>
    <row r="149" spans="17:25" ht="12.75">
      <c r="Q149" s="113">
        <v>0.98</v>
      </c>
      <c r="R149" s="114">
        <f t="shared" si="0"/>
        <v>37.24</v>
      </c>
      <c r="T149" s="111">
        <f t="shared" si="1"/>
        <v>41.4952</v>
      </c>
      <c r="U149" s="114"/>
      <c r="V149" s="111">
        <f t="shared" si="2"/>
      </c>
      <c r="W149" s="111">
        <f t="shared" si="3"/>
      </c>
      <c r="X149" s="111">
        <f t="shared" si="4"/>
      </c>
      <c r="Y149" s="111">
        <f t="shared" si="5"/>
      </c>
    </row>
    <row r="150" spans="17:25" ht="12.75">
      <c r="Q150" s="113">
        <v>1</v>
      </c>
      <c r="R150" s="114">
        <f t="shared" si="0"/>
        <v>38</v>
      </c>
      <c r="T150" s="111">
        <f t="shared" si="1"/>
        <v>43</v>
      </c>
      <c r="U150" s="114"/>
      <c r="V150" s="111">
        <f t="shared" si="2"/>
      </c>
      <c r="W150" s="111">
        <f t="shared" si="3"/>
      </c>
      <c r="X150" s="111">
        <f t="shared" si="4"/>
      </c>
      <c r="Y150" s="111">
        <f t="shared" si="5"/>
      </c>
    </row>
    <row r="151" ht="12.75">
      <c r="Q151" s="113"/>
    </row>
  </sheetData>
  <sheetProtection/>
  <mergeCells count="69">
    <mergeCell ref="B67:B69"/>
    <mergeCell ref="E67:E69"/>
    <mergeCell ref="H67:H69"/>
    <mergeCell ref="B63:B65"/>
    <mergeCell ref="E63:E65"/>
    <mergeCell ref="H63:H65"/>
    <mergeCell ref="G74:G76"/>
    <mergeCell ref="B41:B43"/>
    <mergeCell ref="E41:E43"/>
    <mergeCell ref="H41:H43"/>
    <mergeCell ref="B54:B56"/>
    <mergeCell ref="E54:E56"/>
    <mergeCell ref="B66:C66"/>
    <mergeCell ref="B50:C50"/>
    <mergeCell ref="B51:B53"/>
    <mergeCell ref="E51:E53"/>
    <mergeCell ref="H51:H53"/>
    <mergeCell ref="B60:B62"/>
    <mergeCell ref="E60:E62"/>
    <mergeCell ref="H60:H62"/>
    <mergeCell ref="B38:B40"/>
    <mergeCell ref="B25:B27"/>
    <mergeCell ref="E25:E27"/>
    <mergeCell ref="H25:H27"/>
    <mergeCell ref="B57:B59"/>
    <mergeCell ref="E57:E59"/>
    <mergeCell ref="B44:B46"/>
    <mergeCell ref="E44:E46"/>
    <mergeCell ref="H44:H46"/>
    <mergeCell ref="H57:H59"/>
    <mergeCell ref="H54:H56"/>
    <mergeCell ref="E38:E40"/>
    <mergeCell ref="H38:H40"/>
    <mergeCell ref="B47:B49"/>
    <mergeCell ref="E47:E49"/>
    <mergeCell ref="H47:H49"/>
    <mergeCell ref="B34:C34"/>
    <mergeCell ref="B35:B37"/>
    <mergeCell ref="E35:E37"/>
    <mergeCell ref="H35:H37"/>
    <mergeCell ref="B28:B30"/>
    <mergeCell ref="E28:E30"/>
    <mergeCell ref="H28:H30"/>
    <mergeCell ref="B31:B33"/>
    <mergeCell ref="E31:E33"/>
    <mergeCell ref="B9:C9"/>
    <mergeCell ref="B10:B12"/>
    <mergeCell ref="B13:B15"/>
    <mergeCell ref="E13:E15"/>
    <mergeCell ref="H13:H15"/>
    <mergeCell ref="B16:B18"/>
    <mergeCell ref="E16:E18"/>
    <mergeCell ref="H16:H18"/>
    <mergeCell ref="E10:E12"/>
    <mergeCell ref="B1:B3"/>
    <mergeCell ref="E1:E3"/>
    <mergeCell ref="H1:H3"/>
    <mergeCell ref="B6:C8"/>
    <mergeCell ref="E6:E8"/>
    <mergeCell ref="F6:F8"/>
    <mergeCell ref="H6:H8"/>
    <mergeCell ref="H31:H33"/>
    <mergeCell ref="H10:H12"/>
    <mergeCell ref="B19:B21"/>
    <mergeCell ref="E19:E21"/>
    <mergeCell ref="H19:H21"/>
    <mergeCell ref="B22:B24"/>
    <mergeCell ref="E22:E24"/>
    <mergeCell ref="H22:H24"/>
  </mergeCells>
  <conditionalFormatting sqref="E10:E12">
    <cfRule type="cellIs" priority="18" dxfId="8" operator="equal" stopIfTrue="1">
      <formula>2</formula>
    </cfRule>
    <cfRule type="cellIs" priority="19" dxfId="20" operator="equal" stopIfTrue="1">
      <formula>2</formula>
    </cfRule>
    <cfRule type="cellIs" priority="20" dxfId="19" operator="equal" stopIfTrue="1">
      <formula>2</formula>
    </cfRule>
    <cfRule type="cellIs" priority="21" dxfId="18" operator="equal" stopIfTrue="1">
      <formula>2</formula>
    </cfRule>
  </conditionalFormatting>
  <conditionalFormatting sqref="E67:E69 H67:H69 E10:E21 H10:H21 H47:H49 E47:E49 H51:H53 E51:E53 E57:E65 H57:H65 H31:H40 E31:E40">
    <cfRule type="cellIs" priority="17" dxfId="8" operator="equal" stopIfTrue="1">
      <formula>2</formula>
    </cfRule>
  </conditionalFormatting>
  <conditionalFormatting sqref="C70">
    <cfRule type="expression" priority="16" dxfId="8" stopIfTrue="1">
      <formula>$E$70&gt;$P$110</formula>
    </cfRule>
  </conditionalFormatting>
  <conditionalFormatting sqref="E1:E3 H1:H3 E66 H66">
    <cfRule type="cellIs" priority="15" dxfId="3" operator="equal" stopIfTrue="1">
      <formula>2</formula>
    </cfRule>
  </conditionalFormatting>
  <conditionalFormatting sqref="F70">
    <cfRule type="expression" priority="22" dxfId="8" stopIfTrue="1">
      <formula>$H$70&gt;$P$110</formula>
    </cfRule>
  </conditionalFormatting>
  <conditionalFormatting sqref="E25:E27 H25:H27">
    <cfRule type="cellIs" priority="6" dxfId="3" operator="equal" stopIfTrue="1">
      <formula>2</formula>
    </cfRule>
  </conditionalFormatting>
  <conditionalFormatting sqref="E22:E24 H22:H24">
    <cfRule type="cellIs" priority="5" dxfId="3" operator="equal" stopIfTrue="1">
      <formula>2</formula>
    </cfRule>
  </conditionalFormatting>
  <conditionalFormatting sqref="E41:E43 H41:H43">
    <cfRule type="cellIs" priority="4" dxfId="3" operator="equal" stopIfTrue="1">
      <formula>2</formula>
    </cfRule>
  </conditionalFormatting>
  <conditionalFormatting sqref="E54:E56 H54:H56">
    <cfRule type="cellIs" priority="3" dxfId="3" operator="equal" stopIfTrue="1">
      <formula>2</formula>
    </cfRule>
  </conditionalFormatting>
  <conditionalFormatting sqref="E44:E46 H44:H46">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72">
    <cfRule type="cellIs" priority="13" dxfId="0" operator="notEqual" stopIfTrue="1">
      <formula>0</formula>
    </cfRule>
    <cfRule type="cellIs" priority="14" dxfId="0" operator="notEqual" stopIfTrue="1">
      <formula>0</formula>
    </cfRule>
  </conditionalFormatting>
  <conditionalFormatting sqref="H72">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a61104</dc:creator>
  <cp:keywords/>
  <dc:description/>
  <cp:lastModifiedBy>Stefano</cp:lastModifiedBy>
  <cp:lastPrinted>2010-08-23T16:03:05Z</cp:lastPrinted>
  <dcterms:created xsi:type="dcterms:W3CDTF">2010-01-19T14:14:28Z</dcterms:created>
  <dcterms:modified xsi:type="dcterms:W3CDTF">2016-12-06T06:54:24Z</dcterms:modified>
  <cp:category/>
  <cp:version/>
  <cp:contentType/>
  <cp:contentStatus/>
</cp:coreProperties>
</file>